
<file path=[Content_Types].xml><?xml version="1.0" encoding="utf-8"?>
<Types xmlns="http://schemas.openxmlformats.org/package/2006/content-types">
  <Default Extension="bin" ContentType="application/vnd.ms-office.activeX"/>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printerSettings/printerSettings1.bin" ContentType="application/vnd.openxmlformats-officedocument.spreadsheetml.printerSettings"/>
  <Override PartName="/xl/drawings/drawing2.xml" ContentType="application/vnd.openxmlformats-officedocument.drawing+xml"/>
  <Override PartName="/xl/activeX/activeX2.xml" ContentType="application/vnd.ms-office.activeX+xml"/>
  <Override PartName="/xl/activeX/activeX3.xml" ContentType="application/vnd.ms-office.activeX+xml"/>
  <Override PartName="/xl/activeX/activeX4.xml" ContentType="application/vnd.ms-office.activeX+xml"/>
  <Override PartName="/xl/activeX/activeX5.xml" ContentType="application/vnd.ms-office.activeX+xml"/>
  <Override PartName="/xl/activeX/activeX6.xml" ContentType="application/vnd.ms-office.activeX+xml"/>
  <Override PartName="/xl/printerSettings/printerSettings2.bin" ContentType="application/vnd.openxmlformats-officedocument.spreadsheetml.printerSettings"/>
  <Override PartName="/xl/drawings/drawing3.xml" ContentType="application/vnd.openxmlformats-officedocument.drawing+xml"/>
  <Override PartName="/xl/activeX/activeX7.xml" ContentType="application/vnd.ms-office.activeX+xml"/>
  <Override PartName="/xl/printerSettings/printerSettings3.bin" ContentType="application/vnd.openxmlformats-officedocument.spreadsheetml.printerSettings"/>
  <Override PartName="/xl/drawings/drawing4.xml" ContentType="application/vnd.openxmlformats-officedocument.drawing+xml"/>
  <Override PartName="/xl/activeX/activeX8.xml" ContentType="application/vnd.ms-office.activeX+xml"/>
  <Override PartName="/xl/printerSettings/printerSettings4.bin" ContentType="application/vnd.openxmlformats-officedocument.spreadsheetml.printerSettings"/>
  <Override PartName="/xl/drawings/drawing5.xml" ContentType="application/vnd.openxmlformats-officedocument.drawing+xml"/>
  <Override PartName="/xl/activeX/activeX9.xml" ContentType="application/vnd.ms-office.activeX+xml"/>
  <Override PartName="/xl/activeX/activeX10.xml" ContentType="application/vnd.ms-office.activeX+xml"/>
  <Override PartName="/xl/printerSettings/printerSettings5.bin" ContentType="application/vnd.openxmlformats-officedocument.spreadsheetml.printerSettings"/>
  <Override PartName="/xl/drawings/drawing6.xml" ContentType="application/vnd.openxmlformats-officedocument.drawing+xml"/>
  <Override PartName="/xl/printerSettings/printerSettings6.bin" ContentType="application/vnd.openxmlformats-officedocument.spreadsheetml.printerSettings"/>
  <Override PartName="/xl/drawings/drawing7.xml" ContentType="application/vnd.openxmlformats-officedocument.drawing+xml"/>
  <Override PartName="/xl/printerSettings/printerSettings7.bin" ContentType="application/vnd.openxmlformats-officedocument.spreadsheetml.printerSettings"/>
  <Override PartName="/xl/drawings/drawing8.xml" ContentType="application/vnd.openxmlformats-officedocument.drawing+xml"/>
  <Override PartName="/xl/printerSettings/printerSettings8.bin" ContentType="application/vnd.openxmlformats-officedocument.spreadsheetml.printerSettings"/>
  <Override PartName="/xl/drawings/drawing9.xml" ContentType="application/vnd.openxmlformats-officedocument.drawing+xml"/>
  <Override PartName="/xl/activeX/activeX11.xml" ContentType="application/vnd.ms-office.activeX+xml"/>
  <Override PartName="/xl/printerSettings/printerSettings9.bin" ContentType="application/vnd.openxmlformats-officedocument.spreadsheetml.printerSettings"/>
  <Override PartName="/xl/printerSettings/printerSettings10.bin" ContentType="application/vnd.openxmlformats-officedocument.spreadsheetml.printerSettings"/>
  <Override PartName="/xl/printerSettings/printerSettings11.bin" ContentType="application/vnd.openxmlformats-officedocument.spreadsheetml.printerSettings"/>
  <Override PartName="/xl/printerSettings/printerSettings12.bin" ContentType="application/vnd.openxmlformats-officedocument.spreadsheetml.printerSettings"/>
  <Override PartName="/xl/printerSettings/printerSettings13.bin" ContentType="application/vnd.openxmlformats-officedocument.spreadsheetml.printerSettings"/>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75" yWindow="4095" windowWidth="15480" windowHeight="3990" tabRatio="840" activeTab="4"/>
  </bookViews>
  <sheets>
    <sheet name="Инструкция" sheetId="364" r:id="rId1"/>
    <sheet name="Обновление" sheetId="375" r:id="rId2"/>
    <sheet name="Лог обновления" sheetId="376" state="veryHidden" r:id="rId3"/>
    <sheet name="Выбор субъекта РФ" sheetId="377" state="veryHidden" r:id="rId4"/>
    <sheet name="Титульный" sheetId="354" r:id="rId5"/>
    <sheet name="Актив" sheetId="353" r:id="rId6"/>
    <sheet name="Пассив" sheetId="355" r:id="rId7"/>
    <sheet name="Расшифровка показателей" sheetId="356" r:id="rId8"/>
    <sheet name="Комментарии" sheetId="357" r:id="rId9"/>
    <sheet name="Проверка" sheetId="367" r:id="rId10"/>
    <sheet name="AllSheetsInThisWorkbook" sheetId="358" state="veryHidden" r:id="rId11"/>
    <sheet name="et_union" sheetId="225" state="veryHidden" r:id="rId12"/>
    <sheet name="TEHSHEET" sheetId="205" state="veryHidden" r:id="rId13"/>
    <sheet name="REESTR_ORG" sheetId="335" state="veryHidden" r:id="rId14"/>
    <sheet name="REESTR_FILTERED" sheetId="338" state="veryHidden" r:id="rId15"/>
    <sheet name="REESTR_MO" sheetId="339" state="veryHidden" r:id="rId16"/>
    <sheet name="modHyperlink" sheetId="352" state="veryHidden" r:id="rId17"/>
    <sheet name="modChange" sheetId="303" state="veryHidden" r:id="rId18"/>
    <sheet name="modPROV" sheetId="310" state="veryHidden" r:id="rId19"/>
    <sheet name="modTitleSheetHeaders" sheetId="340" state="veryHidden" r:id="rId20"/>
    <sheet name="modServiceModule" sheetId="341" state="veryHidden" r:id="rId21"/>
    <sheet name="modCommandButton" sheetId="362" state="veryHidden" r:id="rId22"/>
    <sheet name="modReestr" sheetId="365" state="veryHidden" r:id="rId23"/>
    <sheet name="modClassifierValidate" sheetId="342" state="veryHidden" r:id="rId24"/>
    <sheet name="modInfo" sheetId="370" state="veryHidden" r:id="rId25"/>
    <sheet name="modfrmReestr" sheetId="361" state="veryHidden" r:id="rId26"/>
    <sheet name="modfrmDateChoose" sheetId="371" state="veryHidden" r:id="rId27"/>
    <sheet name="modDblClick" sheetId="372" state="veryHidden" r:id="rId28"/>
    <sheet name="modUpdTemplMain" sheetId="378" state="veryHidden" r:id="rId29"/>
    <sheet name="modRegionSelectSub" sheetId="379" state="veryHidden" r:id="rId30"/>
    <sheet name="modThisWorkbook" sheetId="380" state="veryHidden" r:id="rId31"/>
    <sheet name="modReestrMO" sheetId="381" state="veryHidden" r:id="rId32"/>
    <sheet name="modSheetMain01" sheetId="382" state="veryHidden" r:id="rId33"/>
    <sheet name="modSheetMain02" sheetId="383" state="veryHidden" r:id="rId34"/>
    <sheet name="modSheetMain03" sheetId="384" state="veryHidden" r:id="rId35"/>
    <sheet name="modSheetMain04" sheetId="385" state="veryHidden" r:id="rId36"/>
    <sheet name="modSheetMain05" sheetId="386" state="veryHidden" r:id="rId37"/>
    <sheet name="modSheetMain06" sheetId="387" state="veryHidden" r:id="rId38"/>
    <sheet name="Паспорт" sheetId="273" state="veryHidden" r:id="rId39"/>
  </sheets>
  <externalReferences>
    <externalReference r:id="rId40"/>
  </externalReferences>
  <definedNames>
    <definedName name="active_part1_2011">TEHSHEET!$X$3:$Z$12</definedName>
    <definedName name="active_part1_2012">TEHSHEET!$X$16:$Z$25</definedName>
    <definedName name="activity">Титульный!$D$24</definedName>
    <definedName name="add_HELP_range">et_union!$4:$4</definedName>
    <definedName name="add_HELP_range_2">et_union!$8:$8</definedName>
    <definedName name="add_own_shares">'Расшифровка показателей'!$F$97</definedName>
    <definedName name="anscount" hidden="1">1</definedName>
    <definedName name="changeColor_1110">'Расшифровка показателей'!$F$14:$P$17</definedName>
    <definedName name="changeColor_1120">'Расшифровка показателей'!$F$19:$P$21</definedName>
    <definedName name="changeColor_1130">'Расшифровка показателей'!$F$31:$P$34</definedName>
    <definedName name="changeColor_1140">'Расшифровка показателей'!$F$36:$P$38</definedName>
    <definedName name="changeColor_1150">'Расшифровка показателей'!$F$40:$P$44</definedName>
    <definedName name="changeColor_1160">'Расшифровка показателей'!$F$46:$P$51</definedName>
    <definedName name="changeColor_1170">'Расшифровка показателей'!$F$53:$P$56</definedName>
    <definedName name="changeColor_1180">'Расшифровка показателей'!$F$23:$P$25</definedName>
    <definedName name="changeColor_1190">'Расшифровка показателей'!$F$27:$P$29</definedName>
    <definedName name="changeColor_1210">'Расшифровка показателей'!$F$58:$P$63</definedName>
    <definedName name="changeColor_1220">'Расшифровка показателей'!$F$65:$P$66</definedName>
    <definedName name="changeColor_1230">'Расшифровка показателей'!$F$68:$P$73</definedName>
    <definedName name="changeColor_1240">'Расшифровка показателей'!$F$75:$P$78</definedName>
    <definedName name="changeColor_1250">'Расшифровка показателей'!$F$80:$P$86</definedName>
    <definedName name="changeColor_1260">'Расшифровка показателей'!$F$88:$P$91</definedName>
    <definedName name="changeColor_1310">'Расшифровка показателей'!$F$93:$P$94</definedName>
    <definedName name="changeColor_1320">'Расшифровка показателей'!$F$96:$P$100</definedName>
    <definedName name="changeColor_1340">'Расшифровка показателей'!$F$102:$P$103</definedName>
    <definedName name="changeColor_1350">'Расшифровка показателей'!$F$105:$P$107</definedName>
    <definedName name="changeColor_1360">'Расшифровка показателей'!$F$109:$P$111</definedName>
    <definedName name="changeColor_1370">'Расшифровка показателей'!$F$113:$P$119</definedName>
    <definedName name="changeColor_1410">'Расшифровка показателей'!$F$121:$P$123</definedName>
    <definedName name="changeColor_1420">'Расшифровка показателей'!$F$125:$P$126</definedName>
    <definedName name="changeColor_1430">'Расшифровка показателей'!$F$128:$P$134</definedName>
    <definedName name="changeColor_1450">'Расшифровка показателей'!$F$136:$P$137</definedName>
    <definedName name="changeColor_1510">'Расшифровка показателей'!$F$139:$P$140</definedName>
    <definedName name="changeColor_1520">'Расшифровка показателей'!$F$142:$P$149</definedName>
    <definedName name="changeColor_1530">'Расшифровка показателей'!$F$151:$P$152</definedName>
    <definedName name="changeColor_1540">'Расшифровка показателей'!$F$154:$P$159</definedName>
    <definedName name="changeColor_1550">'Расшифровка показателей'!$F$161:$P$162</definedName>
    <definedName name="checkCell_1">Актив!$H$14:$Q$32</definedName>
    <definedName name="checkCell_2">Пассив!$H$14:$Q$34</definedName>
    <definedName name="checkCell_3">TEHSHEET!$L$28:$T$28</definedName>
    <definedName name="checkCell_4">'Расшифровка показателей'!$E$13:$P$162</definedName>
    <definedName name="checkCell_5">TEHSHEET!$L$30:$U$30</definedName>
    <definedName name="code">Инструкция!$I$2</definedName>
    <definedName name="date_approval">Титульный!$I$19</definedName>
    <definedName name="DAY">TEHSHEET!$H$2:$H$32</definedName>
    <definedName name="edit_year_dec_1">et_union!$12:$15</definedName>
    <definedName name="edit_year_dec_2">et_union!$19:$22</definedName>
    <definedName name="fil">Титульный!$D$21</definedName>
    <definedName name="fil_flag">Титульный!$D$16</definedName>
    <definedName name="flagParenthesis_1">Пассив!$H$14:$H$19</definedName>
    <definedName name="flagParenthesis_3">Пассив!$N$14:$N$19</definedName>
    <definedName name="flagParenthesis_Active_1">Актив!$H$13</definedName>
    <definedName name="flagParenthesis_Active_2">Актив!$K$13</definedName>
    <definedName name="flagParenthesis_Active_3">Актив!$N$13</definedName>
    <definedName name="flagParenthesis_Indicators_1">'Расшифровка показателей'!$H$13</definedName>
    <definedName name="flagParenthesis_Indicators_2">'Расшифровка показателей'!$K$13</definedName>
    <definedName name="flagParenthesis_Indicators_3">'Расшифровка показателей'!$N$13</definedName>
    <definedName name="flagParenthesis_Passive_1">Пассив!$H$13</definedName>
    <definedName name="flagParenthesis_Passive_2">Пассив!$K$13</definedName>
    <definedName name="flagParenthesis_Passive_3">Пассив!$N$13</definedName>
    <definedName name="FS">Титульный!$F$25</definedName>
    <definedName name="god">Титульный!$D$12</definedName>
    <definedName name="inn">Титульный!$D$22</definedName>
    <definedName name="itogoActiveEnd">Актив!$L$32</definedName>
    <definedName name="itogoActiveEnd0">Актив!$O$32</definedName>
    <definedName name="itogoActiveStart">Актив!$I$32</definedName>
    <definedName name="itogoPassiveEnd">Пассив!$L$34</definedName>
    <definedName name="itogoPassiveEnd0">Пассив!$O$34</definedName>
    <definedName name="itogoPassiveStart">Пассив!$I$34</definedName>
    <definedName name="kpp">Титульный!$D$23</definedName>
    <definedName name="kvartal">TEHSHEET!$C$2:$C$5</definedName>
    <definedName name="LastUpdateDate_MO">Титульный!$C$29</definedName>
    <definedName name="LastUpdateDate_ReestrOrg">Титульный!$C$19</definedName>
    <definedName name="LINE_1100">TEHSHEET!$L$20:$T$20</definedName>
    <definedName name="LINE_1100_1">Актив!$I$23</definedName>
    <definedName name="LINE_1100_2">Актив!$L$23</definedName>
    <definedName name="LINE_1100_3">Актив!$O$23</definedName>
    <definedName name="LINE_1200">TEHSHEET!$L$21:$T$21</definedName>
    <definedName name="LINE_1200_1">Актив!$I$31</definedName>
    <definedName name="LINE_1200_2">Актив!$L$31</definedName>
    <definedName name="LINE_1200_3">Актив!$O$31</definedName>
    <definedName name="LINE_1300">TEHSHEET!$L$23:$T$23</definedName>
    <definedName name="LINE_1300_1">Пассив!$I$20</definedName>
    <definedName name="LINE_1300_2">Пассив!$L$20</definedName>
    <definedName name="LINE_1300_3">Пассив!$O$20</definedName>
    <definedName name="LINE_1400">TEHSHEET!$L$24:$T$24</definedName>
    <definedName name="LINE_1400_1">Пассив!$I$26</definedName>
    <definedName name="LINE_1400_2">Пассив!$L$26</definedName>
    <definedName name="LINE_1400_3">Пассив!$O$26</definedName>
    <definedName name="LINE_1500">TEHSHEET!$L$25:$T$25</definedName>
    <definedName name="LINE_1500_1">Пассив!$I$33</definedName>
    <definedName name="LINE_1500_2">Пассив!$L$33</definedName>
    <definedName name="LINE_1500_3">Пассив!$O$33</definedName>
    <definedName name="LINE_1600">TEHSHEET!$L$22:$T$22</definedName>
    <definedName name="LINE_1600_1">Актив!$I$32</definedName>
    <definedName name="LINE_1600_2">Актив!$L$32</definedName>
    <definedName name="LINE_1600_3">Актив!$O$32</definedName>
    <definedName name="LINE_1700">TEHSHEET!$L$26:$T$26</definedName>
    <definedName name="LINE_1700_1">Пассив!$I$34</definedName>
    <definedName name="LINE_1700_2">Пассив!$L$34</definedName>
    <definedName name="LINE_1700_3">Пассив!$O$34</definedName>
    <definedName name="LINE_YELLOW">TEHSHEET!$L$28:$T$28</definedName>
    <definedName name="LINE_YELLOW_ALL">TEHSHEET!$L$30:$U$30</definedName>
    <definedName name="LIST_MR_MO_OKTMO">REESTR_MO!$A$2:$C$420</definedName>
    <definedName name="LIST_ORG_STAT">REESTR_ORG!$A$2:$H$3583</definedName>
    <definedName name="logic">TEHSHEET!$B$2:$B$3</definedName>
    <definedName name="mo">Титульный!$D$32</definedName>
    <definedName name="MO_LIST_10">REESTR_MO!$B$74:$B$83</definedName>
    <definedName name="MO_LIST_11">REESTR_MO!$B$84:$B$88</definedName>
    <definedName name="MO_LIST_12">REESTR_MO!$B$89:$B$103</definedName>
    <definedName name="MO_LIST_13">REESTR_MO!$B$104:$B$107</definedName>
    <definedName name="MO_LIST_14">REESTR_MO!$B$108:$B$116</definedName>
    <definedName name="MO_LIST_15">REESTR_MO!$B$117:$B$122</definedName>
    <definedName name="MO_LIST_16">REESTR_MO!$B$123:$B$134</definedName>
    <definedName name="MO_LIST_17">REESTR_MO!$B$135</definedName>
    <definedName name="MO_LIST_18">REESTR_MO!$B$136:$B$139</definedName>
    <definedName name="MO_LIST_19">REESTR_MO!$B$140:$B$154</definedName>
    <definedName name="MO_LIST_2">REESTR_MO!$B$2:$B$10</definedName>
    <definedName name="MO_LIST_20">REESTR_MO!$B$155:$B$165</definedName>
    <definedName name="MO_LIST_21">REESTR_MO!$B$166:$B$182</definedName>
    <definedName name="MO_LIST_22">REESTR_MO!$B$183:$B$186</definedName>
    <definedName name="MO_LIST_23">REESTR_MO!$B$187:$B$200</definedName>
    <definedName name="MO_LIST_24">REESTR_MO!$B$201:$B$207</definedName>
    <definedName name="MO_LIST_25">REESTR_MO!$B$208:$B$219</definedName>
    <definedName name="MO_LIST_26">REESTR_MO!$B$220:$B$230</definedName>
    <definedName name="MO_LIST_27">REESTR_MO!$B$231:$B$252</definedName>
    <definedName name="MO_LIST_28">REESTR_MO!$B$253:$B$260</definedName>
    <definedName name="MO_LIST_29">REESTR_MO!$B$261:$B$273</definedName>
    <definedName name="MO_LIST_3">REESTR_MO!$B$11:$B$17</definedName>
    <definedName name="MO_LIST_30">REESTR_MO!$B$274:$B$278</definedName>
    <definedName name="MO_LIST_31">REESTR_MO!$B$279:$B$286</definedName>
    <definedName name="MO_LIST_32">REESTR_MO!$B$287:$B$298</definedName>
    <definedName name="MO_LIST_33">REESTR_MO!$B$299:$B$306</definedName>
    <definedName name="MO_LIST_34">REESTR_MO!$B$307:$B$314</definedName>
    <definedName name="MO_LIST_35">REESTR_MO!$B$315:$B$320</definedName>
    <definedName name="MO_LIST_36">REESTR_MO!$B$321:$B$328</definedName>
    <definedName name="MO_LIST_37">REESTR_MO!$B$329:$B$333</definedName>
    <definedName name="MO_LIST_38">REESTR_MO!$B$334:$B$344</definedName>
    <definedName name="MO_LIST_39">REESTR_MO!$B$345:$B$346</definedName>
    <definedName name="MO_LIST_4">REESTR_MO!$B$18:$B$29</definedName>
    <definedName name="MO_LIST_40">REESTR_MO!$B$347:$B$348</definedName>
    <definedName name="MO_LIST_41">REESTR_MO!$B$349:$B$350</definedName>
    <definedName name="MO_LIST_42">REESTR_MO!$B$351:$B$352</definedName>
    <definedName name="MO_LIST_43">REESTR_MO!$B$353:$B$354</definedName>
    <definedName name="MO_LIST_44">REESTR_MO!$B$355:$B$356</definedName>
    <definedName name="MO_LIST_45">REESTR_MO!$B$357:$B$358</definedName>
    <definedName name="MO_LIST_46">REESTR_MO!$B$359:$B$360</definedName>
    <definedName name="MO_LIST_47">REESTR_MO!$B$361:$B$362</definedName>
    <definedName name="MO_LIST_48">REESTR_MO!$B$363:$B$364</definedName>
    <definedName name="MO_LIST_49">REESTR_MO!$B$365:$B$366</definedName>
    <definedName name="MO_LIST_5">REESTR_MO!$B$30:$B$35</definedName>
    <definedName name="MO_LIST_50">REESTR_MO!$B$367:$B$368</definedName>
    <definedName name="MO_LIST_51">REESTR_MO!$B$369:$B$370</definedName>
    <definedName name="MO_LIST_52">REESTR_MO!$B$371:$B$372</definedName>
    <definedName name="MO_LIST_53">REESTR_MO!$B$373:$B$374</definedName>
    <definedName name="MO_LIST_54">REESTR_MO!$B$375:$B$376</definedName>
    <definedName name="MO_LIST_55">REESTR_MO!$B$377:$B$378</definedName>
    <definedName name="MO_LIST_56">REESTR_MO!$B$379:$B$380</definedName>
    <definedName name="MO_LIST_57">REESTR_MO!$B$381:$B$382</definedName>
    <definedName name="MO_LIST_58">REESTR_MO!$B$383:$B$384</definedName>
    <definedName name="MO_LIST_59">REESTR_MO!$B$385:$B$386</definedName>
    <definedName name="MO_LIST_6">REESTR_MO!$B$36:$B$41</definedName>
    <definedName name="MO_LIST_60">REESTR_MO!$B$387:$B$388</definedName>
    <definedName name="MO_LIST_61">REESTR_MO!$B$389:$B$390</definedName>
    <definedName name="MO_LIST_62">REESTR_MO!$B$391:$B$392</definedName>
    <definedName name="MO_LIST_63">REESTR_MO!$B$393:$B$394</definedName>
    <definedName name="MO_LIST_64">REESTR_MO!$B$395:$B$396</definedName>
    <definedName name="MO_LIST_65">REESTR_MO!$B$397:$B$398</definedName>
    <definedName name="MO_LIST_66">REESTR_MO!$B$399:$B$400</definedName>
    <definedName name="MO_LIST_67">REESTR_MO!$B$401:$B$402</definedName>
    <definedName name="MO_LIST_68">REESTR_MO!$B$403:$B$404</definedName>
    <definedName name="MO_LIST_69">REESTR_MO!$B$405:$B$406</definedName>
    <definedName name="MO_LIST_7">REESTR_MO!$B$42:$B$56</definedName>
    <definedName name="MO_LIST_70">REESTR_MO!$B$407:$B$408</definedName>
    <definedName name="MO_LIST_71">REESTR_MO!$B$409:$B$410</definedName>
    <definedName name="MO_LIST_72">REESTR_MO!$B$411:$B$412</definedName>
    <definedName name="MO_LIST_73">REESTR_MO!$B$413:$B$414</definedName>
    <definedName name="MO_LIST_74">REESTR_MO!$B$415:$B$416</definedName>
    <definedName name="MO_LIST_75">REESTR_MO!$B$417:$B$418</definedName>
    <definedName name="MO_LIST_76">REESTR_MO!$B$419:$B$420</definedName>
    <definedName name="MO_LIST_8">REESTR_MO!$B$57:$B$64</definedName>
    <definedName name="MO_LIST_9">REESTR_MO!$B$65:$B$73</definedName>
    <definedName name="money">TEHSHEET!$E$2:$E$3</definedName>
    <definedName name="MONTH">TEHSHEET!$F$2:$F$13</definedName>
    <definedName name="MONTH_CH">TEHSHEET!$G$2:$G$13</definedName>
    <definedName name="mr">Титульный!$D$30</definedName>
    <definedName name="MR_LIST">REESTR_MO!$D$2:$D$76</definedName>
    <definedName name="MUNRAION">TEHSHEET!$A$2:$A$48</definedName>
    <definedName name="okei">Титульный!$I$26</definedName>
    <definedName name="oktmo">Титульный!$D$34</definedName>
    <definedName name="OPF">Титульный!$D$25</definedName>
    <definedName name="org">Титульный!$D$20</definedName>
    <definedName name="org_operates">TEHSHEET!$I$2:$I$4</definedName>
    <definedName name="OrgIsSmallBusiness">Титульный!$I$22</definedName>
    <definedName name="Parenthesis_1">Пассив!$H$19</definedName>
    <definedName name="Parenthesis_2">Пассив!$N$19</definedName>
    <definedName name="_prd2">Титульный!$D$13</definedName>
    <definedName name="REESTR_FILTERED">REESTR_FILTERED!$A$2:$H$140</definedName>
    <definedName name="REGION">TEHSHEET!$A$3:$A$86</definedName>
    <definedName name="region_name">Титульный!$D$9</definedName>
    <definedName name="report_date">Титульный!$D$14</definedName>
    <definedName name="responsible_FIO">Титульный!$D$49</definedName>
    <definedName name="responsible_post">Титульный!$D$50</definedName>
    <definedName name="selected_region">TEHSHEET!$B$7</definedName>
    <definedName name="SelectedRegion">'Выбор субъекта РФ'!$B$1</definedName>
    <definedName name="SelectedRegionColor">'Выбор субъекта РФ'!$C$1</definedName>
    <definedName name="SUM_1100_1">Актив!$I$14:$I$22</definedName>
    <definedName name="SUM_1100_2">Актив!$L$14:$L$22</definedName>
    <definedName name="SUM_1100_3">Актив!$O$14:$O$22</definedName>
    <definedName name="SUM_1165_1">'Расшифровка показателей'!$I$49:$I$51</definedName>
    <definedName name="SUM_1165_2">'Расшифровка показателей'!$L$49:$L$51</definedName>
    <definedName name="SUM_1165_3">'Расшифровка показателей'!$O$49:$O$51</definedName>
    <definedName name="SUM_1200_1">Актив!$I$25:$I$30</definedName>
    <definedName name="SUM_1200_2">Актив!$L$25:$L$30</definedName>
    <definedName name="SUM_1200_3">Актив!$O$25:$O$30</definedName>
    <definedName name="SUM_1255_1">'Расшифровка показателей'!$I$84:$I$86</definedName>
    <definedName name="SUM_1255_2">'Расшифровка показателей'!$L$84:$L$86</definedName>
    <definedName name="SUM_1255_3">'Расшифровка показателей'!$O$84:$O$86</definedName>
    <definedName name="SUM_1300_1">Пассив!$I$14:$I$19</definedName>
    <definedName name="SUM_1300_2">Пассив!$L$14:$L$19</definedName>
    <definedName name="SUM_1300_3">Пассив!$O$14:$O$19</definedName>
    <definedName name="SUM_1320_1">'Расшифровка показателей'!$I$99:$I$100</definedName>
    <definedName name="SUM_1320_2">'Расшифровка показателей'!$L$99:$L$100</definedName>
    <definedName name="SUM_1320_3">'Расшифровка показателей'!$O$99:$O$100</definedName>
    <definedName name="SUM_1375_1">'Расшифровка показателей'!$I$117:$I$119</definedName>
    <definedName name="SUM_1375_2">'Расшифровка показателей'!$L$117:$L$119</definedName>
    <definedName name="SUM_1375_3">'Расшифровка показателей'!$O$117:$O$119</definedName>
    <definedName name="SUM_1400_1">Пассив!$I$22:$I$25</definedName>
    <definedName name="SUM_1400_2">Пассив!$L$22:$L$25</definedName>
    <definedName name="SUM_1400_3">Пассив!$O$22:$O$25</definedName>
    <definedName name="SUM_1435_1">'Расшифровка показателей'!$I$132:$I$134</definedName>
    <definedName name="SUM_1435_2">'Расшифровка показателей'!$L$132:$L$134</definedName>
    <definedName name="SUM_1435_3">'Расшифровка показателей'!$O$132:$O$134</definedName>
    <definedName name="SUM_1500_1">Пассив!$I$28:$I$32</definedName>
    <definedName name="SUM_1500_2">Пассив!$L$28:$L$32</definedName>
    <definedName name="SUM_1500_3">Пассив!$O$28:$O$32</definedName>
    <definedName name="SUM_1545_1">'Расшифровка показателей'!$I$157:$I$159</definedName>
    <definedName name="SUM_1545_2">'Расшифровка показателей'!$L$157:$L$159</definedName>
    <definedName name="SUM_1545_3">'Расшифровка показателей'!$O$157:$O$159</definedName>
    <definedName name="unit">Титульный!$D$26</definedName>
    <definedName name="valueSelectedRegion">'Выбор субъекта РФ'!$B$2</definedName>
    <definedName name="version">Инструкция!$I$3</definedName>
    <definedName name="WorkCountYear">Титульный!$I$23</definedName>
    <definedName name="XML_MR_MO_OKTMO_LIST_TAG_NAMES">TEHSHEET!$K$12:$K$16</definedName>
    <definedName name="XML_ORG_LIST_TAG_NAMES">TEHSHEET!$K$2:$K$9</definedName>
    <definedName name="YEAR">TEHSHEET!$D$2:$D$6</definedName>
    <definedName name="year_dec_1">'Расшифровка показателей'!$E$22:$P$25</definedName>
    <definedName name="year_dec_2">'Расшифровка показателей'!$E$26:$P$29</definedName>
  </definedNames>
  <calcPr calcId="144525" fullCalcOnLoad="1"/>
</workbook>
</file>

<file path=xl/calcChain.xml><?xml version="1.0" encoding="utf-8"?>
<calcChain xmlns="http://schemas.openxmlformats.org/spreadsheetml/2006/main">
  <c r="O33" i="355" l="1"/>
  <c r="N33" i="355"/>
  <c r="P33" i="355" s="1"/>
  <c r="L33" i="355"/>
  <c r="K33" i="355"/>
  <c r="M33" i="355" s="1"/>
  <c r="I33" i="355"/>
  <c r="H33" i="355"/>
  <c r="J33" i="355" s="1"/>
  <c r="O26" i="355"/>
  <c r="N26" i="355"/>
  <c r="P26" i="355" s="1"/>
  <c r="L26" i="355"/>
  <c r="K26" i="355"/>
  <c r="M26" i="355" s="1"/>
  <c r="I26" i="355"/>
  <c r="H26" i="355"/>
  <c r="J26" i="355" s="1"/>
  <c r="O20" i="355"/>
  <c r="N20" i="355"/>
  <c r="P20" i="355" s="1"/>
  <c r="L20" i="355"/>
  <c r="K20" i="355"/>
  <c r="M20" i="355" s="1"/>
  <c r="I20" i="355"/>
  <c r="H20" i="355"/>
  <c r="J20" i="355" s="1"/>
  <c r="O31" i="353"/>
  <c r="N31" i="353"/>
  <c r="P31" i="353" s="1"/>
  <c r="L31" i="353"/>
  <c r="K31" i="353"/>
  <c r="M31" i="353" s="1"/>
  <c r="I31" i="353"/>
  <c r="H31" i="353"/>
  <c r="J31" i="353" s="1"/>
  <c r="O23" i="353"/>
  <c r="N23" i="353"/>
  <c r="L23" i="353"/>
  <c r="K23" i="353"/>
  <c r="M23" i="353" s="1"/>
  <c r="I23" i="353"/>
  <c r="H23" i="353"/>
  <c r="J23" i="353" s="1"/>
  <c r="G28" i="356"/>
  <c r="G27" i="356"/>
  <c r="O26" i="356"/>
  <c r="N26" i="356"/>
  <c r="P26" i="356"/>
  <c r="L26" i="356"/>
  <c r="K26" i="356"/>
  <c r="M26" i="356"/>
  <c r="I26" i="356"/>
  <c r="H26" i="356"/>
  <c r="J26" i="356" s="1"/>
  <c r="F26" i="356"/>
  <c r="G24" i="356"/>
  <c r="G23" i="356"/>
  <c r="O22" i="356"/>
  <c r="N22" i="356"/>
  <c r="P22" i="356"/>
  <c r="L22" i="356"/>
  <c r="K22" i="356"/>
  <c r="M22" i="356"/>
  <c r="I22" i="356"/>
  <c r="H22" i="356"/>
  <c r="J22" i="356" s="1"/>
  <c r="F22" i="356"/>
  <c r="P10" i="356"/>
  <c r="Q10" i="355"/>
  <c r="Q10" i="353"/>
  <c r="O160" i="356"/>
  <c r="O153" i="356"/>
  <c r="O150" i="356"/>
  <c r="O141" i="356"/>
  <c r="O138" i="356"/>
  <c r="O135" i="356"/>
  <c r="O131" i="356"/>
  <c r="O127" i="356"/>
  <c r="O124" i="356"/>
  <c r="O120" i="356"/>
  <c r="O116" i="356"/>
  <c r="O112" i="356"/>
  <c r="O108" i="356"/>
  <c r="O104" i="356"/>
  <c r="O101" i="356"/>
  <c r="O98" i="356"/>
  <c r="O95" i="356"/>
  <c r="O92" i="356"/>
  <c r="O87" i="356"/>
  <c r="O83" i="356"/>
  <c r="O79" i="356"/>
  <c r="O74" i="356"/>
  <c r="O67" i="356"/>
  <c r="O64" i="356"/>
  <c r="O57" i="356"/>
  <c r="O52" i="356"/>
  <c r="O48" i="356"/>
  <c r="O45" i="356"/>
  <c r="O39" i="356"/>
  <c r="O35" i="356"/>
  <c r="O30" i="356"/>
  <c r="O18" i="356"/>
  <c r="O13" i="356"/>
  <c r="N19" i="225"/>
  <c r="P19" i="225" s="1"/>
  <c r="K19" i="225"/>
  <c r="M19" i="225" s="1"/>
  <c r="H19" i="225"/>
  <c r="J19" i="225" s="1"/>
  <c r="N12" i="225"/>
  <c r="P12" i="225" s="1"/>
  <c r="K12" i="225"/>
  <c r="M12" i="225" s="1"/>
  <c r="H12" i="225"/>
  <c r="J12" i="225" s="1"/>
  <c r="G21" i="225"/>
  <c r="G20" i="225"/>
  <c r="O19" i="225"/>
  <c r="L19" i="225"/>
  <c r="I19" i="225"/>
  <c r="F19" i="225"/>
  <c r="G14" i="225"/>
  <c r="G13" i="225"/>
  <c r="O12" i="225"/>
  <c r="L12" i="225"/>
  <c r="I12" i="225"/>
  <c r="F12" i="225"/>
  <c r="O156" i="356"/>
  <c r="N156" i="356"/>
  <c r="P156" i="356" s="1"/>
  <c r="L156" i="356"/>
  <c r="K156" i="356"/>
  <c r="M156" i="356" s="1"/>
  <c r="I156" i="356"/>
  <c r="H156" i="356"/>
  <c r="J156" i="356" s="1"/>
  <c r="N131" i="356"/>
  <c r="P131" i="356" s="1"/>
  <c r="L131" i="356"/>
  <c r="K131" i="356"/>
  <c r="M131" i="356" s="1"/>
  <c r="I131" i="356"/>
  <c r="H131" i="356"/>
  <c r="J131" i="356" s="1"/>
  <c r="N116" i="356"/>
  <c r="P116" i="356" s="1"/>
  <c r="L116" i="356"/>
  <c r="K116" i="356"/>
  <c r="M116" i="356" s="1"/>
  <c r="I116" i="356"/>
  <c r="H116" i="356"/>
  <c r="J116" i="356" s="1"/>
  <c r="N98" i="356"/>
  <c r="P98" i="356" s="1"/>
  <c r="L98" i="356"/>
  <c r="K98" i="356"/>
  <c r="M98" i="356" s="1"/>
  <c r="I98" i="356"/>
  <c r="H98" i="356"/>
  <c r="J98" i="356" s="1"/>
  <c r="N83" i="356"/>
  <c r="P83" i="356" s="1"/>
  <c r="L83" i="356"/>
  <c r="K83" i="356"/>
  <c r="M83" i="356" s="1"/>
  <c r="I83" i="356"/>
  <c r="H83" i="356"/>
  <c r="J83" i="356" s="1"/>
  <c r="N48" i="356"/>
  <c r="P48" i="356" s="1"/>
  <c r="L48" i="356"/>
  <c r="K48" i="356"/>
  <c r="M48" i="356" s="1"/>
  <c r="I48" i="356"/>
  <c r="H48" i="356"/>
  <c r="J48" i="356" s="1"/>
  <c r="G50" i="356"/>
  <c r="G49" i="356"/>
  <c r="F48" i="356"/>
  <c r="G55" i="356"/>
  <c r="G54" i="356"/>
  <c r="G53" i="356"/>
  <c r="F52" i="356"/>
  <c r="G46" i="356"/>
  <c r="F45" i="356"/>
  <c r="G43" i="356"/>
  <c r="G42" i="356"/>
  <c r="G41" i="356"/>
  <c r="G40" i="356"/>
  <c r="F39" i="356"/>
  <c r="G37" i="356"/>
  <c r="G36" i="356"/>
  <c r="F35" i="356"/>
  <c r="G33" i="356"/>
  <c r="G32" i="356"/>
  <c r="G31" i="356"/>
  <c r="F30" i="356"/>
  <c r="H23" i="354"/>
  <c r="N11" i="356"/>
  <c r="N11" i="355"/>
  <c r="K11" i="356"/>
  <c r="K11" i="355"/>
  <c r="H11" i="356"/>
  <c r="H11" i="355"/>
  <c r="H11" i="353"/>
  <c r="N11" i="353"/>
  <c r="K11" i="353"/>
  <c r="N160" i="356"/>
  <c r="P160" i="356" s="1"/>
  <c r="L160" i="356"/>
  <c r="K160" i="356"/>
  <c r="M160" i="356"/>
  <c r="I160" i="356"/>
  <c r="H160" i="356"/>
  <c r="J160" i="356"/>
  <c r="N153" i="356"/>
  <c r="P153" i="356" s="1"/>
  <c r="L153" i="356"/>
  <c r="K153" i="356"/>
  <c r="M153" i="356"/>
  <c r="I153" i="356"/>
  <c r="H153" i="356"/>
  <c r="J153" i="356"/>
  <c r="N150" i="356"/>
  <c r="P150" i="356" s="1"/>
  <c r="L150" i="356"/>
  <c r="K150" i="356"/>
  <c r="M150" i="356"/>
  <c r="I150" i="356"/>
  <c r="H150" i="356"/>
  <c r="J150" i="356"/>
  <c r="N141" i="356"/>
  <c r="P141" i="356" s="1"/>
  <c r="L141" i="356"/>
  <c r="K141" i="356"/>
  <c r="M141" i="356"/>
  <c r="I141" i="356"/>
  <c r="H141" i="356"/>
  <c r="J141" i="356"/>
  <c r="N138" i="356"/>
  <c r="P138" i="356" s="1"/>
  <c r="L138" i="356"/>
  <c r="K138" i="356"/>
  <c r="M138" i="356"/>
  <c r="I138" i="356"/>
  <c r="H138" i="356"/>
  <c r="J138" i="356"/>
  <c r="N135" i="356"/>
  <c r="P135" i="356" s="1"/>
  <c r="L135" i="356"/>
  <c r="K135" i="356"/>
  <c r="M135" i="356"/>
  <c r="I135" i="356"/>
  <c r="H135" i="356"/>
  <c r="J135" i="356"/>
  <c r="N127" i="356"/>
  <c r="P127" i="356" s="1"/>
  <c r="L127" i="356"/>
  <c r="K127" i="356"/>
  <c r="M127" i="356"/>
  <c r="I127" i="356"/>
  <c r="H127" i="356"/>
  <c r="J127" i="356"/>
  <c r="N124" i="356"/>
  <c r="P124" i="356" s="1"/>
  <c r="L124" i="356"/>
  <c r="K124" i="356"/>
  <c r="M124" i="356"/>
  <c r="I124" i="356"/>
  <c r="H124" i="356"/>
  <c r="J124" i="356"/>
  <c r="N120" i="356"/>
  <c r="P120" i="356" s="1"/>
  <c r="L120" i="356"/>
  <c r="K120" i="356"/>
  <c r="M120" i="356"/>
  <c r="I120" i="356"/>
  <c r="H120" i="356"/>
  <c r="J120" i="356"/>
  <c r="N112" i="356"/>
  <c r="P112" i="356" s="1"/>
  <c r="L112" i="356"/>
  <c r="K112" i="356"/>
  <c r="M112" i="356"/>
  <c r="I112" i="356"/>
  <c r="H112" i="356"/>
  <c r="J112" i="356"/>
  <c r="N108" i="356"/>
  <c r="P108" i="356" s="1"/>
  <c r="L108" i="356"/>
  <c r="K108" i="356"/>
  <c r="M108" i="356"/>
  <c r="I108" i="356"/>
  <c r="H108" i="356"/>
  <c r="J108" i="356"/>
  <c r="N104" i="356"/>
  <c r="P104" i="356" s="1"/>
  <c r="L104" i="356"/>
  <c r="K104" i="356"/>
  <c r="M104" i="356"/>
  <c r="I104" i="356"/>
  <c r="H104" i="356"/>
  <c r="J104" i="356"/>
  <c r="N101" i="356"/>
  <c r="P101" i="356" s="1"/>
  <c r="L101" i="356"/>
  <c r="K101" i="356"/>
  <c r="M101" i="356"/>
  <c r="I101" i="356"/>
  <c r="H101" i="356"/>
  <c r="J101" i="356"/>
  <c r="N95" i="356"/>
  <c r="P95" i="356" s="1"/>
  <c r="L95" i="356"/>
  <c r="K95" i="356"/>
  <c r="M95" i="356"/>
  <c r="I95" i="356"/>
  <c r="H95" i="356"/>
  <c r="J95" i="356"/>
  <c r="N92" i="356"/>
  <c r="P92" i="356" s="1"/>
  <c r="L92" i="356"/>
  <c r="K92" i="356"/>
  <c r="M92" i="356"/>
  <c r="I92" i="356"/>
  <c r="H92" i="356"/>
  <c r="J92" i="356"/>
  <c r="N87" i="356"/>
  <c r="P87" i="356" s="1"/>
  <c r="L87" i="356"/>
  <c r="K87" i="356"/>
  <c r="M87" i="356"/>
  <c r="I87" i="356"/>
  <c r="H87" i="356"/>
  <c r="J87" i="356"/>
  <c r="N79" i="356"/>
  <c r="P79" i="356" s="1"/>
  <c r="L79" i="356"/>
  <c r="K79" i="356"/>
  <c r="M79" i="356"/>
  <c r="I79" i="356"/>
  <c r="H79" i="356"/>
  <c r="J79" i="356"/>
  <c r="N74" i="356"/>
  <c r="P74" i="356" s="1"/>
  <c r="L74" i="356"/>
  <c r="K74" i="356"/>
  <c r="M74" i="356"/>
  <c r="I74" i="356"/>
  <c r="H74" i="356"/>
  <c r="J74" i="356"/>
  <c r="N67" i="356"/>
  <c r="P67" i="356" s="1"/>
  <c r="L67" i="356"/>
  <c r="K67" i="356"/>
  <c r="M67" i="356"/>
  <c r="I67" i="356"/>
  <c r="H67" i="356"/>
  <c r="J67" i="356"/>
  <c r="N64" i="356"/>
  <c r="P64" i="356" s="1"/>
  <c r="L64" i="356"/>
  <c r="K64" i="356"/>
  <c r="M64" i="356"/>
  <c r="I64" i="356"/>
  <c r="H64" i="356"/>
  <c r="J64" i="356"/>
  <c r="S25" i="205"/>
  <c r="R25" i="205"/>
  <c r="T25" i="205" s="1"/>
  <c r="P25" i="205"/>
  <c r="O25" i="205"/>
  <c r="Q25" i="205" s="1"/>
  <c r="M25" i="205"/>
  <c r="L25" i="205"/>
  <c r="N25" i="205" s="1"/>
  <c r="S24" i="205"/>
  <c r="R24" i="205"/>
  <c r="T24" i="205" s="1"/>
  <c r="P24" i="205"/>
  <c r="O24" i="205"/>
  <c r="Q24" i="205" s="1"/>
  <c r="M24" i="205"/>
  <c r="L24" i="205"/>
  <c r="N24" i="205" s="1"/>
  <c r="S23" i="205"/>
  <c r="R23" i="205"/>
  <c r="T23" i="205" s="1"/>
  <c r="P23" i="205"/>
  <c r="O23" i="205"/>
  <c r="Q23" i="205" s="1"/>
  <c r="M23" i="205"/>
  <c r="L23" i="205"/>
  <c r="N23" i="205" s="1"/>
  <c r="N57" i="356"/>
  <c r="P57" i="356" s="1"/>
  <c r="L57" i="356"/>
  <c r="K57" i="356"/>
  <c r="M57" i="356"/>
  <c r="I57" i="356"/>
  <c r="H57" i="356"/>
  <c r="J57" i="356"/>
  <c r="N52" i="356"/>
  <c r="P52" i="356" s="1"/>
  <c r="L52" i="356"/>
  <c r="K52" i="356"/>
  <c r="M52" i="356"/>
  <c r="I52" i="356"/>
  <c r="H52" i="356"/>
  <c r="J52" i="356"/>
  <c r="N45" i="356"/>
  <c r="P45" i="356" s="1"/>
  <c r="L45" i="356"/>
  <c r="K45" i="356"/>
  <c r="M45" i="356"/>
  <c r="I45" i="356"/>
  <c r="H45" i="356"/>
  <c r="J45" i="356"/>
  <c r="N39" i="356"/>
  <c r="P39" i="356" s="1"/>
  <c r="L39" i="356"/>
  <c r="K39" i="356"/>
  <c r="M39" i="356"/>
  <c r="I39" i="356"/>
  <c r="H39" i="356"/>
  <c r="J39" i="356"/>
  <c r="N35" i="356"/>
  <c r="P35" i="356" s="1"/>
  <c r="L35" i="356"/>
  <c r="K35" i="356"/>
  <c r="M35" i="356"/>
  <c r="I35" i="356"/>
  <c r="H35" i="356"/>
  <c r="J35" i="356"/>
  <c r="N30" i="356"/>
  <c r="P30" i="356" s="1"/>
  <c r="L30" i="356"/>
  <c r="K30" i="356"/>
  <c r="M30" i="356"/>
  <c r="I30" i="356"/>
  <c r="H30" i="356"/>
  <c r="J30" i="356"/>
  <c r="N18" i="356"/>
  <c r="P18" i="356" s="1"/>
  <c r="L18" i="356"/>
  <c r="K18" i="356"/>
  <c r="M18" i="356"/>
  <c r="I18" i="356"/>
  <c r="H18" i="356"/>
  <c r="J18" i="356"/>
  <c r="N13" i="356"/>
  <c r="P13" i="356" s="1"/>
  <c r="K13" i="356"/>
  <c r="M13" i="356"/>
  <c r="L13" i="356"/>
  <c r="H13" i="356"/>
  <c r="J13" i="356" s="1"/>
  <c r="I13" i="356"/>
  <c r="S21" i="205"/>
  <c r="R21" i="205"/>
  <c r="T21" i="205" s="1"/>
  <c r="P21" i="205"/>
  <c r="O21" i="205"/>
  <c r="Q21" i="205" s="1"/>
  <c r="M21" i="205"/>
  <c r="L21" i="205"/>
  <c r="N21" i="205" s="1"/>
  <c r="S20" i="205"/>
  <c r="R20" i="205"/>
  <c r="T20" i="205" s="1"/>
  <c r="P20" i="205"/>
  <c r="O20" i="205"/>
  <c r="Q20" i="205" s="1"/>
  <c r="M20" i="205"/>
  <c r="L20" i="205"/>
  <c r="N20" i="205" s="1"/>
  <c r="D54" i="354"/>
  <c r="S22" i="205"/>
  <c r="I2" i="364"/>
  <c r="I3" i="364"/>
  <c r="O22" i="205" l="1"/>
  <c r="Q22" i="205" s="1"/>
  <c r="R22" i="205"/>
  <c r="T22" i="205" s="1"/>
  <c r="M26" i="205"/>
  <c r="O34" i="355"/>
  <c r="L26" i="205"/>
  <c r="N26" i="205" s="1"/>
  <c r="K32" i="353"/>
  <c r="M32" i="353" s="1"/>
  <c r="H34" i="355"/>
  <c r="J34" i="355" s="1"/>
  <c r="O26" i="205"/>
  <c r="Q26" i="205" s="1"/>
  <c r="L32" i="353"/>
  <c r="L22" i="205"/>
  <c r="N22" i="205" s="1"/>
  <c r="N32" i="353"/>
  <c r="P32" i="353" s="1"/>
  <c r="P26" i="205"/>
  <c r="H32" i="353"/>
  <c r="J32" i="353" s="1"/>
  <c r="M22" i="205"/>
  <c r="S26" i="205"/>
  <c r="O2" i="375"/>
  <c r="J3" i="354"/>
  <c r="K2" i="354"/>
  <c r="N34" i="355"/>
  <c r="P34" i="355" s="1"/>
  <c r="I34" i="355"/>
  <c r="P22" i="205"/>
  <c r="R26" i="205"/>
  <c r="T26" i="205" s="1"/>
  <c r="I32" i="353"/>
  <c r="K34" i="355"/>
  <c r="M34" i="355" s="1"/>
  <c r="O32" i="353"/>
  <c r="L34" i="355"/>
  <c r="P23" i="353"/>
</calcChain>
</file>

<file path=xl/sharedStrings.xml><?xml version="1.0" encoding="utf-8"?>
<sst xmlns="http://schemas.openxmlformats.org/spreadsheetml/2006/main" count="25190" uniqueCount="4158">
  <si>
    <t>5040007918</t>
  </si>
  <si>
    <t>ОАО "РПКБ"</t>
  </si>
  <si>
    <t>5040007594</t>
  </si>
  <si>
    <t>ОАО "Раменская теплосеть"</t>
  </si>
  <si>
    <t>5040109331</t>
  </si>
  <si>
    <t>ОАО "Раменский Водоканал"</t>
  </si>
  <si>
    <t>5040109194</t>
  </si>
  <si>
    <t>ОАО "Раменский комбинат хлебопродуктов имени В.Я.Печенова"</t>
  </si>
  <si>
    <t>5040009908</t>
  </si>
  <si>
    <t>ОАО "Речицкий фарфоровый завод"</t>
  </si>
  <si>
    <t>5040003695</t>
  </si>
  <si>
    <t>ОАО «Раменская электросеть»</t>
  </si>
  <si>
    <t>5040109324</t>
  </si>
  <si>
    <t>ООО "Дом отдыха Кратово"</t>
  </si>
  <si>
    <t>5040048576</t>
  </si>
  <si>
    <t>ООО "Озеленение"</t>
  </si>
  <si>
    <t>5040011270</t>
  </si>
  <si>
    <t>ООО "Раменская эксплуатационная энергетическая компания"</t>
  </si>
  <si>
    <t>5040055140</t>
  </si>
  <si>
    <t>ООО "Строительная группа "Инфинити"</t>
  </si>
  <si>
    <t>7743603058</t>
  </si>
  <si>
    <t>ООО "ЭкоПромТехнология"</t>
  </si>
  <si>
    <t>7737512420</t>
  </si>
  <si>
    <t>773701001</t>
  </si>
  <si>
    <t>ООО "Энерго Пром Сети"</t>
  </si>
  <si>
    <t>5040099098</t>
  </si>
  <si>
    <t>ФГУП "ИМГРЭ" Бронницкая геолого-геохимическая экспедиция</t>
  </si>
  <si>
    <t>7731007371</t>
  </si>
  <si>
    <t>ГБСУСО МО "Денежниковский психоневрологический интернат"</t>
  </si>
  <si>
    <t>5040036267</t>
  </si>
  <si>
    <t>МУП Раменского района "Гжельское ПТО КХ"</t>
  </si>
  <si>
    <t>5040038264</t>
  </si>
  <si>
    <t>ОАО "Гжельская электросеть"</t>
  </si>
  <si>
    <t>5040109067</t>
  </si>
  <si>
    <t>ОАО "Аннинское"</t>
  </si>
  <si>
    <t>5075018043</t>
  </si>
  <si>
    <t>507501001</t>
  </si>
  <si>
    <t>ОАО "Рузский РСК"</t>
  </si>
  <si>
    <t>5075369588</t>
  </si>
  <si>
    <t>ООО "Рузские тепловые сети"</t>
  </si>
  <si>
    <t>5075032471</t>
  </si>
  <si>
    <t>ЗАО ТМПСО "Рузский дом"</t>
  </si>
  <si>
    <t>5075002332</t>
  </si>
  <si>
    <t>ОАО "Бикор"</t>
  </si>
  <si>
    <t>5075002999</t>
  </si>
  <si>
    <t>ООО "РЭП КХ УК "Тучково"</t>
  </si>
  <si>
    <t>5075372460</t>
  </si>
  <si>
    <t>ГКУЗ ТС №58 ДЗМ</t>
  </si>
  <si>
    <t>5075008045</t>
  </si>
  <si>
    <t>ГБУЗ "ДГБВЛ № 3 ДЗМ"</t>
  </si>
  <si>
    <t>5075005654</t>
  </si>
  <si>
    <t>ФГУП Пансионат санаторного типа "Сосновый бор"</t>
  </si>
  <si>
    <t>5075006016</t>
  </si>
  <si>
    <t>ОК "Старая Руза" - подразделение Дирекции социальной сферы МОСК ж.д. ОАО "РЖД"</t>
  </si>
  <si>
    <t>507545013</t>
  </si>
  <si>
    <t>ООО "Лечебно-профилактическое учреждение "Санаторий Дорохово"</t>
  </si>
  <si>
    <t>5075023100</t>
  </si>
  <si>
    <t>А/К1791</t>
  </si>
  <si>
    <t>504202001</t>
  </si>
  <si>
    <t>ЗАО "СТЭК"</t>
  </si>
  <si>
    <t>5042080504</t>
  </si>
  <si>
    <t>МУП "Водоканал"</t>
  </si>
  <si>
    <t>5042002584</t>
  </si>
  <si>
    <t>МУП "Теплосеть"</t>
  </si>
  <si>
    <t>5042001196</t>
  </si>
  <si>
    <t>ОАО "НИИ Прикладной химии"</t>
  </si>
  <si>
    <t>5042120394</t>
  </si>
  <si>
    <t>ОАО "НИИРП"</t>
  </si>
  <si>
    <t>5042013804</t>
  </si>
  <si>
    <t>ОАО "Сергиево-Посадская электросеть"</t>
  </si>
  <si>
    <t>5042096984</t>
  </si>
  <si>
    <t>ОАО «Теплоизолит»</t>
  </si>
  <si>
    <t>5042010320</t>
  </si>
  <si>
    <t>ООО "Арттурпроект"</t>
  </si>
  <si>
    <t>5042061188</t>
  </si>
  <si>
    <t>ООО "Контур Строй"</t>
  </si>
  <si>
    <t>5042106985</t>
  </si>
  <si>
    <t>ООО "СП СЭС"</t>
  </si>
  <si>
    <t>7722252754</t>
  </si>
  <si>
    <t>772201001</t>
  </si>
  <si>
    <t>ООО "СПТЭК"</t>
  </si>
  <si>
    <t>5042114016</t>
  </si>
  <si>
    <t>ООО "ТГК - СП"</t>
  </si>
  <si>
    <t>5042091513</t>
  </si>
  <si>
    <t>ООО "ТЕПЛОЭНЕРГОРЕСУРС СП"</t>
  </si>
  <si>
    <t>5042114150</t>
  </si>
  <si>
    <t>ООО "Термоси"</t>
  </si>
  <si>
    <t>5042125258</t>
  </si>
  <si>
    <t>ООО "Управляющая компания "ЗЛКЗ"</t>
  </si>
  <si>
    <t>5042114390</t>
  </si>
  <si>
    <t>ООО "Энергетик"</t>
  </si>
  <si>
    <t>5042083167</t>
  </si>
  <si>
    <t>ООО «ЦЕНТРГИДРОЭНЕРГОСЕРВИС»</t>
  </si>
  <si>
    <t>5042100214</t>
  </si>
  <si>
    <t>Ставропигиальный мужской монастырь Свято-Троицкая Сергиева Лавра</t>
  </si>
  <si>
    <t>5042016770</t>
  </si>
  <si>
    <t>ФГБУ "Санаторий "Загорские дали"</t>
  </si>
  <si>
    <t>5042015760</t>
  </si>
  <si>
    <t>ФГУ «48 ЦНИИ Минобороны России» - «Вирусологический центр»</t>
  </si>
  <si>
    <t>4345145445</t>
  </si>
  <si>
    <t>504231001</t>
  </si>
  <si>
    <t>ФГУП "ЭМЗ "Звезда"</t>
  </si>
  <si>
    <t>5042010458</t>
  </si>
  <si>
    <t>ФГУП «Краснозаводский химический завод»</t>
  </si>
  <si>
    <t>5042001083</t>
  </si>
  <si>
    <t>филиал ОАО "РусГидро" - "Загорская ГАЭС"</t>
  </si>
  <si>
    <t>2460066195</t>
  </si>
  <si>
    <t>ООО "Энергоресурс"</t>
  </si>
  <si>
    <t>5042088983</t>
  </si>
  <si>
    <t>ЗАО "СТРОЙГРУППА СП"</t>
  </si>
  <si>
    <t>5042074571</t>
  </si>
  <si>
    <t>МУП "КомСервис"</t>
  </si>
  <si>
    <t>5042128403</t>
  </si>
  <si>
    <t>ОАО «Загорская ГАЭС-2» - ДЗО ОАО "РусГидро"</t>
  </si>
  <si>
    <t>5042086312</t>
  </si>
  <si>
    <t>МУП "ККК"</t>
  </si>
  <si>
    <t>5042128611</t>
  </si>
  <si>
    <t>ОАО "Краснозаводский химический завод"</t>
  </si>
  <si>
    <t>5042126251</t>
  </si>
  <si>
    <t>ООО "Управляющая компания "Жилищно-строительная компания"</t>
  </si>
  <si>
    <t>5042110452</t>
  </si>
  <si>
    <t>МУП "Коммунальные сети"</t>
  </si>
  <si>
    <t>5042110156</t>
  </si>
  <si>
    <t>ООО "Арсенал"</t>
  </si>
  <si>
    <t>5042101017</t>
  </si>
  <si>
    <t>ООО "Жилищно-Коммунальный Центр"</t>
  </si>
  <si>
    <t>5042086714</t>
  </si>
  <si>
    <t>ООО "Пересвет ТоргСервис"</t>
  </si>
  <si>
    <t>5042075335</t>
  </si>
  <si>
    <t>504201011</t>
  </si>
  <si>
    <t>ООО "СПО "Росстрой"</t>
  </si>
  <si>
    <t>5042043358</t>
  </si>
  <si>
    <t>ООО "ТЭК"</t>
  </si>
  <si>
    <t>5042121493</t>
  </si>
  <si>
    <t>ФКП "НИЦ РКП"</t>
  </si>
  <si>
    <t>5042006211</t>
  </si>
  <si>
    <t>ЗАО "Электроизолит"</t>
  </si>
  <si>
    <t>5042000530</t>
  </si>
  <si>
    <t>МУП "Коммунальные системы Хотьково"</t>
  </si>
  <si>
    <t>5042116990</t>
  </si>
  <si>
    <t>ОАО "ЦНИИСМ"</t>
  </si>
  <si>
    <t>5042003203</t>
  </si>
  <si>
    <t>ФГБУК "Государственный историко-художественный и литературный музей-заповедник "Абрамцево"</t>
  </si>
  <si>
    <t>5042017485</t>
  </si>
  <si>
    <t>МУП «Ресурс»</t>
  </si>
  <si>
    <t>5042120228</t>
  </si>
  <si>
    <t>ООО "Ресурс"</t>
  </si>
  <si>
    <t>5042107019</t>
  </si>
  <si>
    <t>ОАО "Хотьковский автомост"</t>
  </si>
  <si>
    <t>5042001439</t>
  </si>
  <si>
    <t>ООО "ВЕКТОР-V"</t>
  </si>
  <si>
    <t>5042116831</t>
  </si>
  <si>
    <t>ООО "КСК "Регион"</t>
  </si>
  <si>
    <t>5042097272</t>
  </si>
  <si>
    <t>ЗАО "ЗОЗП"</t>
  </si>
  <si>
    <t>5042015689</t>
  </si>
  <si>
    <t>ООО "Контур ресурс"</t>
  </si>
  <si>
    <t>5042106992</t>
  </si>
  <si>
    <t>МУП «РСК Селковское»</t>
  </si>
  <si>
    <t>5042121278</t>
  </si>
  <si>
    <t>ГУП МосНПО "Радон"</t>
  </si>
  <si>
    <t>7704009700</t>
  </si>
  <si>
    <t>ООО "Управляющая компания Шеметово"</t>
  </si>
  <si>
    <t>5042111946</t>
  </si>
  <si>
    <t>МУП "Серебряно-Прудское МПКХ"</t>
  </si>
  <si>
    <t>5076001250</t>
  </si>
  <si>
    <t>507601001</t>
  </si>
  <si>
    <t>ООО "Серебряно-Прудское МПКХ"</t>
  </si>
  <si>
    <t>5076008538</t>
  </si>
  <si>
    <t>ФГУП "Биотехнологический завод"</t>
  </si>
  <si>
    <t>5076000296</t>
  </si>
  <si>
    <t>Филиал ОАО "СО ЕЭС" ЦТО</t>
  </si>
  <si>
    <t>7705454461</t>
  </si>
  <si>
    <t>507602001</t>
  </si>
  <si>
    <t>МУП МПКХ Узуновское</t>
  </si>
  <si>
    <t>5076007380</t>
  </si>
  <si>
    <t>ООО "Первая Гильдия"</t>
  </si>
  <si>
    <t>5024032473</t>
  </si>
  <si>
    <t>Филиал "Калужский" ОАО "Славянка"</t>
  </si>
  <si>
    <t>402443001</t>
  </si>
  <si>
    <t>Центральный филиал ООО "Газпром энерго"</t>
  </si>
  <si>
    <t>7736186950</t>
  </si>
  <si>
    <t>772702001</t>
  </si>
  <si>
    <t>ООО "Строй-Контракт XXI"</t>
  </si>
  <si>
    <t>7715339612</t>
  </si>
  <si>
    <t>503701001</t>
  </si>
  <si>
    <t>ОАО "Пансионат "Рождественское"</t>
  </si>
  <si>
    <t>5077001334</t>
  </si>
  <si>
    <t>507701001</t>
  </si>
  <si>
    <t>507707001</t>
  </si>
  <si>
    <t>ОАО "Санаторий "Авангард"</t>
  </si>
  <si>
    <t>5077001327</t>
  </si>
  <si>
    <t>ООО "Промстрой М"</t>
  </si>
  <si>
    <t>7708605221</t>
  </si>
  <si>
    <t>ГБУ ПНИ №2</t>
  </si>
  <si>
    <t>5077000796</t>
  </si>
  <si>
    <t>МУП "Управляющая компания"</t>
  </si>
  <si>
    <t>5077024268</t>
  </si>
  <si>
    <t>МУП Серпуховского муниципального района "РКЭУ"</t>
  </si>
  <si>
    <t>5077027156</t>
  </si>
  <si>
    <t>ОАО "Дашковка"</t>
  </si>
  <si>
    <t>5077000154</t>
  </si>
  <si>
    <t>ООО "СКАЙВЭЙ"</t>
  </si>
  <si>
    <t>5077017430</t>
  </si>
  <si>
    <t>ДНП "Новый посёлок"</t>
  </si>
  <si>
    <t>5044017402</t>
  </si>
  <si>
    <t>МУП "ПК "Андреевка"</t>
  </si>
  <si>
    <t>5044079945</t>
  </si>
  <si>
    <t>НП "Разгуляй-2"</t>
  </si>
  <si>
    <t>5044067555</t>
  </si>
  <si>
    <t>ОАО НПО "Стеклопластик"</t>
  </si>
  <si>
    <t>5044000039</t>
  </si>
  <si>
    <t>ФГУП "ВНИИФТРИ"</t>
  </si>
  <si>
    <t>5044000102</t>
  </si>
  <si>
    <t>Филиал ОАО "Газпром"- пансионат "Морозовка"</t>
  </si>
  <si>
    <t>МУП "Дирекция территориального развития и коммунального хозяйства г.п. Поварово"</t>
  </si>
  <si>
    <t>5044069471</t>
  </si>
  <si>
    <t>ООО "Инфракомплекс-Сервис"</t>
  </si>
  <si>
    <t>5044047580</t>
  </si>
  <si>
    <t>Войсковая часть 68542</t>
  </si>
  <si>
    <t>5044010164</t>
  </si>
  <si>
    <t>ГКУЗ Туберкулезная больница №11 ДЗМ</t>
  </si>
  <si>
    <t>5044015638</t>
  </si>
  <si>
    <t>ЗАО "Солнечногорская электрическая сеть"</t>
  </si>
  <si>
    <t>5044070727</t>
  </si>
  <si>
    <t>МУП "Городское хозяйство" г.о. Солнечногорск</t>
  </si>
  <si>
    <t>5044069577</t>
  </si>
  <si>
    <t>ОАО "Солнечногорский завод металлических сеток ЛЕПСЕ"</t>
  </si>
  <si>
    <t>5044000014</t>
  </si>
  <si>
    <t>ОАО "Солнечногорский стекольный завод"</t>
  </si>
  <si>
    <t>5044000053</t>
  </si>
  <si>
    <t>ОАО «СПЗ»</t>
  </si>
  <si>
    <t>5044028517</t>
  </si>
  <si>
    <t>ООО "Эксплуатирующая организация "Золотые Купола"</t>
  </si>
  <si>
    <t>5044066946</t>
  </si>
  <si>
    <t>ФГАУ "Оздоровительный комплекс "Шереметьевский" Управления делами Президента РФ</t>
  </si>
  <si>
    <t>5044043360</t>
  </si>
  <si>
    <t>ФГАУ «ОК «Шереметьевский» УДП РФ»</t>
  </si>
  <si>
    <t>5047046105</t>
  </si>
  <si>
    <t>504701001</t>
  </si>
  <si>
    <t>ОАО «ЮЛИЯ»</t>
  </si>
  <si>
    <t>7733770067</t>
  </si>
  <si>
    <t>773301001</t>
  </si>
  <si>
    <t>ООО "Ресурс-С"</t>
  </si>
  <si>
    <t>5044068012</t>
  </si>
  <si>
    <t>ООО «КомЭнерго»</t>
  </si>
  <si>
    <t>5044077264</t>
  </si>
  <si>
    <t>МУП "Луневобытсервис"</t>
  </si>
  <si>
    <t>5044069680</t>
  </si>
  <si>
    <t>ООО "Березовские коммунальные системы"</t>
  </si>
  <si>
    <t>5044076084</t>
  </si>
  <si>
    <t>ООО "ЖилБытСервис"</t>
  </si>
  <si>
    <t>5044058462</t>
  </si>
  <si>
    <t>ООО "Ложковские коммунальные системы"</t>
  </si>
  <si>
    <t>5044076119</t>
  </si>
  <si>
    <t>ООО "Майдаровские коммунальные системы"</t>
  </si>
  <si>
    <t>5044076133</t>
  </si>
  <si>
    <t>ООО "Пешковские коммунальные системы"</t>
  </si>
  <si>
    <t>5044072900</t>
  </si>
  <si>
    <t>ООО "Радумльские коммунальные системы"</t>
  </si>
  <si>
    <t>5044076060</t>
  </si>
  <si>
    <t>ООО "Чашниковские коммунальные системы"</t>
  </si>
  <si>
    <t>5044076091</t>
  </si>
  <si>
    <t>РВЦ "Орбита-2" - филиал ФГБУ "Федеральный медицинский центр" Росимущества</t>
  </si>
  <si>
    <t>7709290510</t>
  </si>
  <si>
    <t>504432001</t>
  </si>
  <si>
    <t>ООО "ЖКУ Аксиньино"</t>
  </si>
  <si>
    <t>5045050145</t>
  </si>
  <si>
    <t>504501001</t>
  </si>
  <si>
    <t>ООО "ЖКХ Н. Ступино"</t>
  </si>
  <si>
    <t>5045052079</t>
  </si>
  <si>
    <t>ЗАО "Агрофирма "Красная заря"</t>
  </si>
  <si>
    <t>5045003120</t>
  </si>
  <si>
    <t>МУП "Дубневское ЖКХ"</t>
  </si>
  <si>
    <t>5045018751</t>
  </si>
  <si>
    <t>Филиал ОАО "Малино"</t>
  </si>
  <si>
    <t>7722014069</t>
  </si>
  <si>
    <t>МУП "Татариновское ЖКХ"</t>
  </si>
  <si>
    <t>5045019755</t>
  </si>
  <si>
    <t>ГБУ ПНИ № 13</t>
  </si>
  <si>
    <t>5045015550</t>
  </si>
  <si>
    <t>ЗАО "Михневская швейная фабрика"</t>
  </si>
  <si>
    <t>5045000497</t>
  </si>
  <si>
    <t>МУП "ПТО ЖКХ" городского поселения Ступино</t>
  </si>
  <si>
    <t>5045003106</t>
  </si>
  <si>
    <t>МУП "Электрические сети" Ступинского района</t>
  </si>
  <si>
    <t>5045035010</t>
  </si>
  <si>
    <t>ОАО "Жилевский завод пластмасс"</t>
  </si>
  <si>
    <t>5045009531</t>
  </si>
  <si>
    <t>ОАО "Климатехника"</t>
  </si>
  <si>
    <t>7710088186</t>
  </si>
  <si>
    <t>ОАО "Ступинская металлургичекая компания"</t>
  </si>
  <si>
    <t>5045023416</t>
  </si>
  <si>
    <t>ООО "ЖКХ г.Ступино"</t>
  </si>
  <si>
    <t>5045053717</t>
  </si>
  <si>
    <t>ООО "Пансионат "Соколова Пустынь"</t>
  </si>
  <si>
    <t>5045047030</t>
  </si>
  <si>
    <t>ООО "СЗС"</t>
  </si>
  <si>
    <t>5045030357</t>
  </si>
  <si>
    <t>ГБУ "Пансионат для инвалидов по зрению"</t>
  </si>
  <si>
    <t>5045032690</t>
  </si>
  <si>
    <t>ГБУВУ "Социальный приют для детей и подростков"</t>
  </si>
  <si>
    <t>5017035138</t>
  </si>
  <si>
    <t>ЗАО Сельскохозяйственное предприятие "Аксиньино"</t>
  </si>
  <si>
    <t>5045000352</t>
  </si>
  <si>
    <t>ФГКУ "Санаторий "Семеновское" ФСБ России"</t>
  </si>
  <si>
    <t>5045003201</t>
  </si>
  <si>
    <t>МУП "Коммунальный сервис Вербилки"</t>
  </si>
  <si>
    <t>5078019574</t>
  </si>
  <si>
    <t>507801001</t>
  </si>
  <si>
    <t>ООО "Элегия-Сервис+"</t>
  </si>
  <si>
    <t>5078020058</t>
  </si>
  <si>
    <t>ООО «Коммунальные Системы»</t>
  </si>
  <si>
    <t>5078020347</t>
  </si>
  <si>
    <t>ЗАО "ЖКС поселка Запрудня"</t>
  </si>
  <si>
    <t>5078015146</t>
  </si>
  <si>
    <t>ООО "Аквасервис"</t>
  </si>
  <si>
    <t>5078017993</t>
  </si>
  <si>
    <t>ОАО "Талдомские коммунальные системы"</t>
  </si>
  <si>
    <t>5078019510</t>
  </si>
  <si>
    <t>МУП «Талдомсервис»</t>
  </si>
  <si>
    <t>5078015918</t>
  </si>
  <si>
    <t>ООО "Чистый двор-Т"</t>
  </si>
  <si>
    <t>5078018450</t>
  </si>
  <si>
    <t>ООО "ПНК-Чехов"</t>
  </si>
  <si>
    <t>5048014875</t>
  </si>
  <si>
    <t>504801001</t>
  </si>
  <si>
    <t>АМО ЗИЛ</t>
  </si>
  <si>
    <t>7725043886</t>
  </si>
  <si>
    <t>504905001</t>
  </si>
  <si>
    <t>ФГКУ в/ч 51952</t>
  </si>
  <si>
    <t>5048050640</t>
  </si>
  <si>
    <t>"ЛРНЦ" Русское поле" ФГБУ "ФНКЦ ДГОИ им. Дмитрия Рогачева" Минздрава России</t>
  </si>
  <si>
    <t>7728008953</t>
  </si>
  <si>
    <t>504843001</t>
  </si>
  <si>
    <t>ГБСУСО МО «Антроповский психоневрологический интернат»</t>
  </si>
  <si>
    <t>5048051186</t>
  </si>
  <si>
    <t>ЗАО "АэроМАШ - Авиационная Безопасность"</t>
  </si>
  <si>
    <t>7714122960</t>
  </si>
  <si>
    <t>ЗАО "ДОМОДЕДОВО ПЭССЕНДЖЕР ТЕРМИНАЛ"</t>
  </si>
  <si>
    <t>5009022495</t>
  </si>
  <si>
    <t>ЗАО "Домодедово Эрпорт Авиэйшн Секьюрити"</t>
  </si>
  <si>
    <t>5009026450</t>
  </si>
  <si>
    <t>ЗАО "Чеховская электросеть"</t>
  </si>
  <si>
    <t>5048082096</t>
  </si>
  <si>
    <t>ЗАО «АЭРО-НЕФТО»</t>
  </si>
  <si>
    <t>5050022094</t>
  </si>
  <si>
    <t>ЗАО «ДОМОДЕДОВО ФЬЮЭЛ СЕРВИСИЗ»</t>
  </si>
  <si>
    <t>5009022640</t>
  </si>
  <si>
    <t>ЗАО «Топливо-заправочный комплекс Шереметьево»</t>
  </si>
  <si>
    <t>5047058580</t>
  </si>
  <si>
    <t>ЗАО «Чеховский Мебельный комбинат»</t>
  </si>
  <si>
    <t>5048080525</t>
  </si>
  <si>
    <t>МП "ЖКХ " Чеховского района</t>
  </si>
  <si>
    <t>5048052077</t>
  </si>
  <si>
    <t>ОАО "Аэропорт Чкаловский"</t>
  </si>
  <si>
    <t>5050031356</t>
  </si>
  <si>
    <t>ОАО "ПромЭкоТех"</t>
  </si>
  <si>
    <t>5048025884</t>
  </si>
  <si>
    <t>ОАО "Чеховская энергетическая компания"</t>
  </si>
  <si>
    <t>5048015413</t>
  </si>
  <si>
    <t>ОАО «Терминал»</t>
  </si>
  <si>
    <t>5047057280</t>
  </si>
  <si>
    <t>ОАО «ФИИЦ М»</t>
  </si>
  <si>
    <t>5048082120</t>
  </si>
  <si>
    <t>ООО "ГТ-ТЭЦ Энергосбыт"</t>
  </si>
  <si>
    <t>5048024231</t>
  </si>
  <si>
    <t>ООО «Аэропорт Быково»</t>
  </si>
  <si>
    <t>5040048671</t>
  </si>
  <si>
    <t>СПК "Чеховское"</t>
  </si>
  <si>
    <t>5048040297</t>
  </si>
  <si>
    <t>ФГУП "Летно-испытательный институт им. М.М. Громова" (аэропорт "Раменское")</t>
  </si>
  <si>
    <t>5013008630</t>
  </si>
  <si>
    <t>501301001</t>
  </si>
  <si>
    <t>ФКУ "Войсковая часть 52583"</t>
  </si>
  <si>
    <t>5048051612</t>
  </si>
  <si>
    <t>Филиал ОАО "Мостостройиндустрия"  Чеховский завод мостовых конструкций</t>
  </si>
  <si>
    <t>7708000794</t>
  </si>
  <si>
    <t>504802001</t>
  </si>
  <si>
    <t>ОАО "КВЗ"</t>
  </si>
  <si>
    <t>5048080483</t>
  </si>
  <si>
    <t>ГКУЗ "Психиатрическая больница №5"</t>
  </si>
  <si>
    <t>5048050866</t>
  </si>
  <si>
    <t>ФГБУ Санаторий "Русское поле" для детей с родителями Минздрава России</t>
  </si>
  <si>
    <t>5048050739</t>
  </si>
  <si>
    <t>Филиал "Шатурская ГРЭС" ОАО "Э.ОН Россия"</t>
  </si>
  <si>
    <t>8602067092</t>
  </si>
  <si>
    <t>504902001</t>
  </si>
  <si>
    <t>ООО "ТеплоИнвест"</t>
  </si>
  <si>
    <t>5049021191</t>
  </si>
  <si>
    <t>504901001</t>
  </si>
  <si>
    <t>Пустошинское МУ ЖКП</t>
  </si>
  <si>
    <t>5049003971</t>
  </si>
  <si>
    <t>ГБОУ НПО ПУ № 66 МО</t>
  </si>
  <si>
    <t>5049005915</t>
  </si>
  <si>
    <t>ИПЛИТ РАН</t>
  </si>
  <si>
    <t>5049005016</t>
  </si>
  <si>
    <t>ОАО "Дмитровское"</t>
  </si>
  <si>
    <t>5049017702</t>
  </si>
  <si>
    <t>ОАО "Мишеронское"</t>
  </si>
  <si>
    <t>5049017646</t>
  </si>
  <si>
    <t>ОАО "Полигон-сервис"</t>
  </si>
  <si>
    <t>5049018664</t>
  </si>
  <si>
    <t>ОАО МК "Шатура"</t>
  </si>
  <si>
    <t>5049007736</t>
  </si>
  <si>
    <t>ООО "Туголесские коммунальные системы"</t>
  </si>
  <si>
    <t>5049020945</t>
  </si>
  <si>
    <t>ООО "Черустинские коммунальные системы"</t>
  </si>
  <si>
    <t>5049020141</t>
  </si>
  <si>
    <t>ООО АПК "Шатурский"</t>
  </si>
  <si>
    <t>5049018880</t>
  </si>
  <si>
    <t>ФГКУ  комбинат "Сосновка" Росрезерва</t>
  </si>
  <si>
    <t>5049005753</t>
  </si>
  <si>
    <t>Шатурское МУП ПТО ГХ</t>
  </si>
  <si>
    <t>5049003153</t>
  </si>
  <si>
    <t>Кривандинское МУ ЖКП</t>
  </si>
  <si>
    <t>5049008602</t>
  </si>
  <si>
    <t>МПКХ "Шаховская"</t>
  </si>
  <si>
    <t>5079000720</t>
  </si>
  <si>
    <t>507901001</t>
  </si>
  <si>
    <t>Открытое акционерное общество "ГТ-ТЭЦ Энерго"</t>
  </si>
  <si>
    <t>7703311228</t>
  </si>
  <si>
    <t>МП "Загорянская муниципальная служба ЖКХ"</t>
  </si>
  <si>
    <t>5050061713</t>
  </si>
  <si>
    <t>МП ЩР "Щелковский Водоканал"</t>
  </si>
  <si>
    <t>5050025306</t>
  </si>
  <si>
    <t>ОАО "Лакокраска"</t>
  </si>
  <si>
    <t>5050012040</t>
  </si>
  <si>
    <t>МП ГПМ "МИК"</t>
  </si>
  <si>
    <t>5050092408</t>
  </si>
  <si>
    <t>ОАО "Энергоресурсы"</t>
  </si>
  <si>
    <t>5050046112</t>
  </si>
  <si>
    <t>ООО "ЕДС-Протвино"</t>
  </si>
  <si>
    <t>5037061792</t>
  </si>
  <si>
    <t>ООО "МСК"</t>
  </si>
  <si>
    <t>5050084693</t>
  </si>
  <si>
    <t>ООО «Управляющая компания «Жилищный сервис»</t>
  </si>
  <si>
    <t>5044069217</t>
  </si>
  <si>
    <t>ГП ТКЦ "Электробыт"</t>
  </si>
  <si>
    <t>7722013234</t>
  </si>
  <si>
    <t>ЛПУ "Гастроэнтерологический  санаторий "Монино"</t>
  </si>
  <si>
    <t>5050028120</t>
  </si>
  <si>
    <t>ОАО "Тонкосуконная фабрика им. Свердлова"</t>
  </si>
  <si>
    <t>5050021608</t>
  </si>
  <si>
    <t>ООО "Теплогарант"</t>
  </si>
  <si>
    <t>5050071990</t>
  </si>
  <si>
    <t>ЗАО "Фряновская фабрика"</t>
  </si>
  <si>
    <t>5050007378</t>
  </si>
  <si>
    <t>Фряновское МП ЖКХ</t>
  </si>
  <si>
    <t>5050037781</t>
  </si>
  <si>
    <t>ЗАО ОМЗ "НИИ ХИММАШ"</t>
  </si>
  <si>
    <t>5050003422</t>
  </si>
  <si>
    <t>МП ЩР "Щелковская Теплосеть"</t>
  </si>
  <si>
    <t>5050026684</t>
  </si>
  <si>
    <t>МП ЩР "Щелковские Электросети"</t>
  </si>
  <si>
    <t>5050020820</t>
  </si>
  <si>
    <t>МПГПС "Свердловское"</t>
  </si>
  <si>
    <t>5050019239</t>
  </si>
  <si>
    <t>МУП ГПЩ "Гортепло"</t>
  </si>
  <si>
    <t>5050105270</t>
  </si>
  <si>
    <t>ОАО "ММК-Профиль-Москва"</t>
  </si>
  <si>
    <t>5050014030</t>
  </si>
  <si>
    <t>ОАО "Опытный завод №31 ГА"</t>
  </si>
  <si>
    <t>5050012314</t>
  </si>
  <si>
    <t>ОАО "Теплосеть-Инвест"</t>
  </si>
  <si>
    <t>5050055205</t>
  </si>
  <si>
    <t>ОАО "Щелковский металлургический завод"</t>
  </si>
  <si>
    <t>5050008290</t>
  </si>
  <si>
    <t>ООО "ГазпромПХГ"</t>
  </si>
  <si>
    <t>5003065767</t>
  </si>
  <si>
    <t>505002001</t>
  </si>
  <si>
    <t>ООО "Додикур"</t>
  </si>
  <si>
    <t>7705458931</t>
  </si>
  <si>
    <t>ООО "ПКФ Стройбетон"</t>
  </si>
  <si>
    <t>5018059580</t>
  </si>
  <si>
    <t>ООО "Соколовское"</t>
  </si>
  <si>
    <t>5050027208</t>
  </si>
  <si>
    <t>ООО "ТЕПЛОСЕРВИС"</t>
  </si>
  <si>
    <t>5041024698</t>
  </si>
  <si>
    <t>ООО "Тепло Сервис"</t>
  </si>
  <si>
    <t>5050082061</t>
  </si>
  <si>
    <t>ООО «ЭкоПолигон-Щелково»</t>
  </si>
  <si>
    <t>5050075480</t>
  </si>
  <si>
    <t>ФГБУ "Санаторий им. Горького" Минздрава России</t>
  </si>
  <si>
    <t>5050015548</t>
  </si>
  <si>
    <t>ГУ здравоохранения г. Москвы Детская психиатрическая больница №11</t>
  </si>
  <si>
    <t>5050006060</t>
  </si>
  <si>
    <t>ОАО "Орловское"</t>
  </si>
  <si>
    <t>5050080402</t>
  </si>
  <si>
    <t>ФГБОУ "Средняя школа-интернат МИД России"</t>
  </si>
  <si>
    <t>5050004578</t>
  </si>
  <si>
    <t>ФГУП "Щелковский биокомбинат"</t>
  </si>
  <si>
    <t>5050013999</t>
  </si>
  <si>
    <t>ООО "ЕвроАльянс-Агро"</t>
  </si>
  <si>
    <t>5050050408</t>
  </si>
  <si>
    <t>ООО "ГрадИнвест"</t>
  </si>
  <si>
    <t>7729609724</t>
  </si>
  <si>
    <t>500101001</t>
  </si>
  <si>
    <t>МУП «Восход-Комплекс»</t>
  </si>
  <si>
    <t>5017042382</t>
  </si>
  <si>
    <t>ГУ «В\ч 3492» МВД РФ</t>
  </si>
  <si>
    <t>5001018070</t>
  </si>
  <si>
    <t>ЗАО "Балашихинская электросеть"</t>
  </si>
  <si>
    <t>5001003540</t>
  </si>
  <si>
    <t>ЗАО "Московский АРЗ ДОСААФ"</t>
  </si>
  <si>
    <t>5001020016</t>
  </si>
  <si>
    <t>ЗАО "Электросетьэксплуатация"</t>
  </si>
  <si>
    <t>5001072705</t>
  </si>
  <si>
    <t>ОАО "345 Механический завод"</t>
  </si>
  <si>
    <t>5001000059</t>
  </si>
  <si>
    <t>ОАО "Криогенмаш"</t>
  </si>
  <si>
    <t>5001000066</t>
  </si>
  <si>
    <t>500995001</t>
  </si>
  <si>
    <t>ОАО Авиационная корпорация "Рубин"</t>
  </si>
  <si>
    <t>5001000034</t>
  </si>
  <si>
    <t>ООО "Балашиха-Сити"</t>
  </si>
  <si>
    <t>5001047530</t>
  </si>
  <si>
    <t>774501001</t>
  </si>
  <si>
    <t>ООО "Балашихинская хлопкопрядильная фабрика"</t>
  </si>
  <si>
    <t>5001059045</t>
  </si>
  <si>
    <t>ООО "Балашихинский Водоканал"</t>
  </si>
  <si>
    <t>5001037884</t>
  </si>
  <si>
    <t>ООО "Балашихинское коммунальное хозяйство"</t>
  </si>
  <si>
    <t>5001042852</t>
  </si>
  <si>
    <t>ООО "Балгорводхоз"</t>
  </si>
  <si>
    <t>5001085373</t>
  </si>
  <si>
    <t>ООО "Белый парус- энергосервис"</t>
  </si>
  <si>
    <t>5001061291</t>
  </si>
  <si>
    <t>ООО "ЖКХ "Водоканал"</t>
  </si>
  <si>
    <t>7706737102</t>
  </si>
  <si>
    <t>ООО "Лисья гора"</t>
  </si>
  <si>
    <t>5001058108</t>
  </si>
  <si>
    <t>ООО "Мортон-РСО"</t>
  </si>
  <si>
    <t>7714192290</t>
  </si>
  <si>
    <t>ООО "Пансионат"</t>
  </si>
  <si>
    <t>5001087042</t>
  </si>
  <si>
    <t>ООО "Селена"</t>
  </si>
  <si>
    <t>5001075872</t>
  </si>
  <si>
    <t>ООО "СпецЭнергоДевелопмент"</t>
  </si>
  <si>
    <t>7706736229</t>
  </si>
  <si>
    <t>770601001</t>
  </si>
  <si>
    <t>ООО "Тепловые сети Балашихи"</t>
  </si>
  <si>
    <t>5001036552</t>
  </si>
  <si>
    <t>ООО "Теплосервис-М"</t>
  </si>
  <si>
    <t>5001086627</t>
  </si>
  <si>
    <t>ООО "Царское село"</t>
  </si>
  <si>
    <t>7743670872</t>
  </si>
  <si>
    <t>ООО "Энерго-Сервис"</t>
  </si>
  <si>
    <t>5001065095</t>
  </si>
  <si>
    <t>ООО «Базис XXI»</t>
  </si>
  <si>
    <t>7726310326</t>
  </si>
  <si>
    <t>772601001</t>
  </si>
  <si>
    <t>ФГБУ ВНИИПО МЧС России</t>
  </si>
  <si>
    <t>5001000242</t>
  </si>
  <si>
    <t>ФГКУ "в/ч 35690"</t>
  </si>
  <si>
    <t>5001082291</t>
  </si>
  <si>
    <t>ФКУ "ЦОБХР МВД России"</t>
  </si>
  <si>
    <t>5001010593</t>
  </si>
  <si>
    <t>Бронницкое УГХ</t>
  </si>
  <si>
    <t>5002000100</t>
  </si>
  <si>
    <t>ОАО "УСК МОСТ"</t>
  </si>
  <si>
    <t>7702322731</t>
  </si>
  <si>
    <t>ООО "ПромСтройБетон"</t>
  </si>
  <si>
    <t>7715340230</t>
  </si>
  <si>
    <t>500245001</t>
  </si>
  <si>
    <t>Филиал "Центральный " ОАО "Оборонэнерго"</t>
  </si>
  <si>
    <t>7704726225</t>
  </si>
  <si>
    <t>770543001</t>
  </si>
  <si>
    <t>МУП "Благоустройство и развитие" городского округа Власиха</t>
  </si>
  <si>
    <t>5032223658</t>
  </si>
  <si>
    <t>ГУП "Мособлгаз"</t>
  </si>
  <si>
    <t>ДМУП "ЭКПО"</t>
  </si>
  <si>
    <t>5027033059</t>
  </si>
  <si>
    <t>505601001</t>
  </si>
  <si>
    <t>Дзержинское муниципальное унитарное автотранспортное предприятие "Рейс"</t>
  </si>
  <si>
    <t>5027052982</t>
  </si>
  <si>
    <t>ООО "ПРОСТОР-СФ"</t>
  </si>
  <si>
    <t>7713275106</t>
  </si>
  <si>
    <t>ФГУП "ФЦДТ "Союз"</t>
  </si>
  <si>
    <t>5027030450</t>
  </si>
  <si>
    <t>ЗАО "Вегетта"</t>
  </si>
  <si>
    <t>7713070229</t>
  </si>
  <si>
    <t>773101001</t>
  </si>
  <si>
    <t>МУП "Долгопрудненское городское благоустройство"</t>
  </si>
  <si>
    <t>5008029723</t>
  </si>
  <si>
    <t>500001001</t>
  </si>
  <si>
    <t>МУП "Инженерные сети г.Долгопрудного"</t>
  </si>
  <si>
    <t>5008032317</t>
  </si>
  <si>
    <t>500801001</t>
  </si>
  <si>
    <t>Московский физико-технический институт (государственный университет)</t>
  </si>
  <si>
    <t>5008006211</t>
  </si>
  <si>
    <t>ОАО "Долгопрудненское научно-производственное предприятие"</t>
  </si>
  <si>
    <t>5008000322</t>
  </si>
  <si>
    <t>998050001</t>
  </si>
  <si>
    <t>ОАО "ПО "ТОС"</t>
  </si>
  <si>
    <t>5008000202</t>
  </si>
  <si>
    <t>ООО "ПИК-Комфорт"</t>
  </si>
  <si>
    <t>7701208190</t>
  </si>
  <si>
    <t>770101001</t>
  </si>
  <si>
    <t>ООО «Ригла-Московская область»</t>
  </si>
  <si>
    <t>5008036897</t>
  </si>
  <si>
    <t>ООО «Теплосервис»</t>
  </si>
  <si>
    <t>5008051528</t>
  </si>
  <si>
    <t>ФГБУ  "Центральная аэрологическая обсерватория"</t>
  </si>
  <si>
    <t>5008000604</t>
  </si>
  <si>
    <t>ГКУЗ ПБ №2 ДЗМ</t>
  </si>
  <si>
    <t>5009014328</t>
  </si>
  <si>
    <t>Домодедовское ПАТП филиал ГУП МО "Мострансавто"</t>
  </si>
  <si>
    <t>500902001</t>
  </si>
  <si>
    <t>ЗАО "Вергус"</t>
  </si>
  <si>
    <t>5003065340</t>
  </si>
  <si>
    <t>ЗАО "МЕЖДУНАРОДНЫЙ АЭРОПОРТ "ДОМОДЕДОВО"</t>
  </si>
  <si>
    <t>5009026330</t>
  </si>
  <si>
    <t>997650001</t>
  </si>
  <si>
    <t>ЗАО ДЗМК "МЕТАКО"</t>
  </si>
  <si>
    <t>5009006969</t>
  </si>
  <si>
    <t>ЗАО племзавод "Барыбино"</t>
  </si>
  <si>
    <t>5009041258</t>
  </si>
  <si>
    <t>МУП "Домодедовский водоканал"</t>
  </si>
  <si>
    <t>5009034660</t>
  </si>
  <si>
    <t>997650006</t>
  </si>
  <si>
    <t>МУП "Теплосеть" г.о Домодедово</t>
  </si>
  <si>
    <t>5009022752</t>
  </si>
  <si>
    <t>МУП г.о Домодедово "Электросеть"</t>
  </si>
  <si>
    <t>5009022706</t>
  </si>
  <si>
    <t>ОАО "Белостолбовский кирпичный завод"</t>
  </si>
  <si>
    <t>5009008934</t>
  </si>
  <si>
    <t>ОАО "Домодедовский машиностроительный завод "Кондиционер"</t>
  </si>
  <si>
    <t>5009003446</t>
  </si>
  <si>
    <t>ОАО "Энергосбытовая компания Московской области"</t>
  </si>
  <si>
    <t>5027061994</t>
  </si>
  <si>
    <t>ОАО «342 Механический завод»</t>
  </si>
  <si>
    <t>5009002001</t>
  </si>
  <si>
    <t>ОАО «Домодедовский завод строительных материалов и конструкций» (ОАО «ДЗСМ и К»)</t>
  </si>
  <si>
    <t>5009011239</t>
  </si>
  <si>
    <t>ООО "Дом и К"</t>
  </si>
  <si>
    <t>5009040215</t>
  </si>
  <si>
    <t>ООО "ЖК-Эксплуатация"</t>
  </si>
  <si>
    <t>7705614595</t>
  </si>
  <si>
    <t>ООО "Промкомбинат"</t>
  </si>
  <si>
    <t>5009057480</t>
  </si>
  <si>
    <t>ООО "ТЭКА"</t>
  </si>
  <si>
    <t>5003065710</t>
  </si>
  <si>
    <t>ФГБУ "ОС "Подмосковье"</t>
  </si>
  <si>
    <t>5009014293</t>
  </si>
  <si>
    <t>ФГБУ «ОК «Бор» УДП РФ</t>
  </si>
  <si>
    <t>5009061310</t>
  </si>
  <si>
    <t>ФГБУ ЛОК "Елочки"</t>
  </si>
  <si>
    <t>5009067866</t>
  </si>
  <si>
    <t>ФГБУК "Государственный фонд кинофильмов Российской Федерации"</t>
  </si>
  <si>
    <t>5009007137</t>
  </si>
  <si>
    <t>МУП  г. Дубны "ПТО ГХ"</t>
  </si>
  <si>
    <t>5010010769</t>
  </si>
  <si>
    <t>501001001</t>
  </si>
  <si>
    <t>МУП "Электросеть" г.Дубна</t>
  </si>
  <si>
    <t>5010031487</t>
  </si>
  <si>
    <t>Международная межправительственная научно-исследовательская организация Объединенный институт ядерных исследований</t>
  </si>
  <si>
    <t>9909125356</t>
  </si>
  <si>
    <t>501063001</t>
  </si>
  <si>
    <t>ОАО "ДМЗ" им. Н.П.Федорова"</t>
  </si>
  <si>
    <t>5010030050</t>
  </si>
  <si>
    <t>ОАО "Особые экономические зоны"</t>
  </si>
  <si>
    <t>7703591134</t>
  </si>
  <si>
    <t>ОАО "ПТО ГХ"</t>
  </si>
  <si>
    <t>5010045296</t>
  </si>
  <si>
    <t>ОАО "ЭНЕРГОТЕН"</t>
  </si>
  <si>
    <t>5010003793</t>
  </si>
  <si>
    <t>ОАО «Гос. МКБ «Радуга» им. А.Я.Березняка»</t>
  </si>
  <si>
    <t>5010031470</t>
  </si>
  <si>
    <t>997850001</t>
  </si>
  <si>
    <t>ООО "РФК "Экосистема"</t>
  </si>
  <si>
    <t>5010030980</t>
  </si>
  <si>
    <t>ООО "Рата"</t>
  </si>
  <si>
    <t>5010006427</t>
  </si>
  <si>
    <t>ЗАО "Мособлэнергогаз"</t>
  </si>
  <si>
    <t>5012070724</t>
  </si>
  <si>
    <t>501201001</t>
  </si>
  <si>
    <t>5012027045</t>
  </si>
  <si>
    <t>5012001181</t>
  </si>
  <si>
    <t>ОАО «Управляющая компания»</t>
  </si>
  <si>
    <t>5012041674</t>
  </si>
  <si>
    <t>ООО "Веста-НТК"</t>
  </si>
  <si>
    <t>5012042396</t>
  </si>
  <si>
    <t>ООО "ИНВЕСТСТРОЙКОМ"</t>
  </si>
  <si>
    <t>5021010834</t>
  </si>
  <si>
    <t>ООО "Теплосети"</t>
  </si>
  <si>
    <t>5012030591</t>
  </si>
  <si>
    <t>ООО "Ямал-Ф"</t>
  </si>
  <si>
    <t>5012021741</t>
  </si>
  <si>
    <t>ООО «Жилищно-эксплуатационная служба Саввино»</t>
  </si>
  <si>
    <t>5012058580</t>
  </si>
  <si>
    <t>ООО «Жилкомсоюз»</t>
  </si>
  <si>
    <t>5012061279</t>
  </si>
  <si>
    <t>ООО «Созидание»</t>
  </si>
  <si>
    <t>5012046337</t>
  </si>
  <si>
    <t>ООО «Управляющая компания «ЦентрЖилСервис»</t>
  </si>
  <si>
    <t>5012061705</t>
  </si>
  <si>
    <t>ФГКУ "В/ч 35533"</t>
  </si>
  <si>
    <t>5012009279</t>
  </si>
  <si>
    <t>ЗАО "Жуковская-Электросеть"</t>
  </si>
  <si>
    <t>5013047478</t>
  </si>
  <si>
    <t>МП "Теплоцентраль"</t>
  </si>
  <si>
    <t>5013006792</t>
  </si>
  <si>
    <t>ОАО «ЛИИ им. М.М.Громова»</t>
  </si>
  <si>
    <t>5040114973</t>
  </si>
  <si>
    <t>ОАО «ЭМЗ им. В.М.Мясищева»</t>
  </si>
  <si>
    <t>5040097816</t>
  </si>
  <si>
    <t>ООО "Канал-Сервис"</t>
  </si>
  <si>
    <t>5013044981</t>
  </si>
  <si>
    <t>ООО "Управляющая компания "Парк-Сити"</t>
  </si>
  <si>
    <t>5013056867</t>
  </si>
  <si>
    <t>ООО «Зодчий+»</t>
  </si>
  <si>
    <t>5013043762</t>
  </si>
  <si>
    <t>ООО «Теплоцентраль – ЖКХ»</t>
  </si>
  <si>
    <t>5013054796</t>
  </si>
  <si>
    <t>ФГУП "ЦАГИ"</t>
  </si>
  <si>
    <t>5013009056</t>
  </si>
  <si>
    <t>филиал ОАО «Туполев» "ЖЛИиДБ"</t>
  </si>
  <si>
    <t>7705313252</t>
  </si>
  <si>
    <t>501302001</t>
  </si>
  <si>
    <t>ФГБУ "НИИ ЦПК имени Ю.А.Гагарина"</t>
  </si>
  <si>
    <t>5050077618</t>
  </si>
  <si>
    <t>ЗАО "Звенигородская Энерго-Сетевая Компания"</t>
  </si>
  <si>
    <t>5015011734</t>
  </si>
  <si>
    <t>МП "Звенигородская электросеть"</t>
  </si>
  <si>
    <t>5015250059</t>
  </si>
  <si>
    <t>МП "Звенигородские инженерные сети"</t>
  </si>
  <si>
    <t>5015249617</t>
  </si>
  <si>
    <t>ОАО "Санаторий Поречье"</t>
  </si>
  <si>
    <t>5015000299</t>
  </si>
  <si>
    <t>ООО "Современные технологии"</t>
  </si>
  <si>
    <t>7708229993</t>
  </si>
  <si>
    <t>ООО "Экосервис"</t>
  </si>
  <si>
    <t>5015011237</t>
  </si>
  <si>
    <t>ООО «Звенигородский городской водоканал»</t>
  </si>
  <si>
    <t>5015011318</t>
  </si>
  <si>
    <t>ООО «Системы жизнеобеспечения»</t>
  </si>
  <si>
    <t>5015003500</t>
  </si>
  <si>
    <t>ЗАО "ИТ Энергосбыт"</t>
  </si>
  <si>
    <t>5016011896</t>
  </si>
  <si>
    <t>501601001</t>
  </si>
  <si>
    <t>МУП "Ивантеевская Теплосеть"</t>
  </si>
  <si>
    <t>5016013325</t>
  </si>
  <si>
    <t>МУП "Ивантеевская электросетевая транспортная компания"</t>
  </si>
  <si>
    <t>5016018926</t>
  </si>
  <si>
    <t>МУП "Ивантеевские Электросети"</t>
  </si>
  <si>
    <t>5016013300</t>
  </si>
  <si>
    <t>МУП "Ивантеевский Водоканал"</t>
  </si>
  <si>
    <t>5016013318</t>
  </si>
  <si>
    <t>ОАО "Ивантеевский завод спецтехоснастки"</t>
  </si>
  <si>
    <t>5016003006</t>
  </si>
  <si>
    <t>ОАО "ЦНИП СДМ"</t>
  </si>
  <si>
    <t>5016000132</t>
  </si>
  <si>
    <t>ООО "Стройрегистр"</t>
  </si>
  <si>
    <t>5054010340</t>
  </si>
  <si>
    <t>ООО "Чистый двор"</t>
  </si>
  <si>
    <t>5078018370</t>
  </si>
  <si>
    <t>ГБСУ СО МО "Климовский дом-интернат"</t>
  </si>
  <si>
    <t>5021004407</t>
  </si>
  <si>
    <t>502101001</t>
  </si>
  <si>
    <t>ЗАО "КСПЗ"</t>
  </si>
  <si>
    <t>5021011845</t>
  </si>
  <si>
    <t>401801001</t>
  </si>
  <si>
    <t>5021012542</t>
  </si>
  <si>
    <t>МУП "Климовская электросетевая компания"</t>
  </si>
  <si>
    <t>5021020141</t>
  </si>
  <si>
    <t>5021012581</t>
  </si>
  <si>
    <t>МУП "Электросеть" г. Климовск</t>
  </si>
  <si>
    <t>5021012550</t>
  </si>
  <si>
    <t>ФГУП «ЦНИИТОЧМАШ»</t>
  </si>
  <si>
    <t>5021001043</t>
  </si>
  <si>
    <t>МУП "КЭС"</t>
  </si>
  <si>
    <t>5022014550</t>
  </si>
  <si>
    <t>МУП "Спецавтохозяйство"</t>
  </si>
  <si>
    <t>5022013860</t>
  </si>
  <si>
    <t>МУП "Тепло Коломны"</t>
  </si>
  <si>
    <t>5022030985</t>
  </si>
  <si>
    <t>ОАО " НПК "КБМ"</t>
  </si>
  <si>
    <t>5022039177</t>
  </si>
  <si>
    <t>ОАО "Коломенский опытный мясокомбинат"</t>
  </si>
  <si>
    <t>5070000268</t>
  </si>
  <si>
    <t>ОАО "КоломнаТЕКМАШ"</t>
  </si>
  <si>
    <t>5022014060</t>
  </si>
  <si>
    <t>ОАО "Мебельщик"</t>
  </si>
  <si>
    <t>5022013387</t>
  </si>
  <si>
    <t>ОАО ХК «Коломенский завод»</t>
  </si>
  <si>
    <t>5022013517</t>
  </si>
  <si>
    <t>ООО "Гринэкс"</t>
  </si>
  <si>
    <t>5022033680</t>
  </si>
  <si>
    <t>ООО "Промэнергопродукт"</t>
  </si>
  <si>
    <t>5022028922</t>
  </si>
  <si>
    <t>ООО "Управляющая компания Щуровский комбинат"</t>
  </si>
  <si>
    <t>5022558550</t>
  </si>
  <si>
    <t>ООО ПСК "Подмосковье"</t>
  </si>
  <si>
    <t>5022013475</t>
  </si>
  <si>
    <t>Открытое акционерное общество "Порт Коломна"</t>
  </si>
  <si>
    <t>5022013796</t>
  </si>
  <si>
    <t>ПСК ОАО "Щуровский комбинат"</t>
  </si>
  <si>
    <t>5022015063</t>
  </si>
  <si>
    <t>ФГУ ДЭП № 14</t>
  </si>
  <si>
    <t>5027034045</t>
  </si>
  <si>
    <t>ФГУП "Конструкторское бюро машиностроения"</t>
  </si>
  <si>
    <t>5022020899</t>
  </si>
  <si>
    <t>ЗАО "Королевская электросеть"</t>
  </si>
  <si>
    <t>5018054863</t>
  </si>
  <si>
    <t>ЗАО "Тепло РКК "Энергия"</t>
  </si>
  <si>
    <t>5018138369</t>
  </si>
  <si>
    <t>ЗАО «Королёвская электросеть СК»</t>
  </si>
  <si>
    <t>5018141474</t>
  </si>
  <si>
    <t>ОАО "160 ДСК"</t>
  </si>
  <si>
    <t>5018035250</t>
  </si>
  <si>
    <t>5018134420</t>
  </si>
  <si>
    <t>ОАО "Корпорация "Тактическое ракетное вооружение"</t>
  </si>
  <si>
    <t>5099000013</t>
  </si>
  <si>
    <t>ОАО "НПО ИТ"</t>
  </si>
  <si>
    <t>5018139517</t>
  </si>
  <si>
    <t>ОАО "Теплосеть"</t>
  </si>
  <si>
    <t>5018134438</t>
  </si>
  <si>
    <t>ООО "Драйв"</t>
  </si>
  <si>
    <t>7710541127</t>
  </si>
  <si>
    <t>ООО "Интэко М"</t>
  </si>
  <si>
    <t>5018085131</t>
  </si>
  <si>
    <t>ООО "Фортуна"</t>
  </si>
  <si>
    <t>5018093421</t>
  </si>
  <si>
    <t>ФГУП "ЦНИИмаш"</t>
  </si>
  <si>
    <t>5018034218</t>
  </si>
  <si>
    <t>ФГУП «ГК НПЦ им. М.В.Хруничева»</t>
  </si>
  <si>
    <t>500532001</t>
  </si>
  <si>
    <t>ФКУ ФМС России "УМиРЦ "Болшево"</t>
  </si>
  <si>
    <t>5018036159</t>
  </si>
  <si>
    <t>ЗАО "Домостроитель"</t>
  </si>
  <si>
    <t>5050009760</t>
  </si>
  <si>
    <t>ЗАО «Белая Дача Инжиниринг»</t>
  </si>
  <si>
    <t>5027188045</t>
  </si>
  <si>
    <t>МУЖКП "Котельники"</t>
  </si>
  <si>
    <t>5027048658</t>
  </si>
  <si>
    <t>ОАО "Белая Дача"</t>
  </si>
  <si>
    <t>5027026407</t>
  </si>
  <si>
    <t>ОАО "Региональная Энергетическая Компания"</t>
  </si>
  <si>
    <t>5027151976</t>
  </si>
  <si>
    <t>ООО "МЕГА Белая Дача"</t>
  </si>
  <si>
    <t>5027108265</t>
  </si>
  <si>
    <t>ООО "ОРИОЛА"</t>
  </si>
  <si>
    <t>7704150140</t>
  </si>
  <si>
    <t>ООО "Синди-М"</t>
  </si>
  <si>
    <t>5027073076</t>
  </si>
  <si>
    <t>ФГУ Комбинат "Первомайский"</t>
  </si>
  <si>
    <t>5027001755</t>
  </si>
  <si>
    <t>МУП "СКИ"</t>
  </si>
  <si>
    <t>5023010332</t>
  </si>
  <si>
    <t>502301001</t>
  </si>
  <si>
    <t>МУП ВКХ "Водоканал"</t>
  </si>
  <si>
    <t>5006004145</t>
  </si>
  <si>
    <t>500601001</t>
  </si>
  <si>
    <t>МУП СЭС "Энергетик"</t>
  </si>
  <si>
    <t>5006004265</t>
  </si>
  <si>
    <t>МУП ТХ "Теплосервис"</t>
  </si>
  <si>
    <t>5006011488</t>
  </si>
  <si>
    <t>ЗАО "Краснополянская птицефабрика"</t>
  </si>
  <si>
    <t>5029014809</t>
  </si>
  <si>
    <t>ЗАО "Лобненская электросеть"</t>
  </si>
  <si>
    <t>5025002827</t>
  </si>
  <si>
    <t>ЗАО "Лобненский завод строительного фарфора"</t>
  </si>
  <si>
    <t>5025001397</t>
  </si>
  <si>
    <t>ООО  «ТехноАльянсИнвест»</t>
  </si>
  <si>
    <t>5001083979</t>
  </si>
  <si>
    <t>ООО "Лобненский Водоканал"</t>
  </si>
  <si>
    <t>5025017750</t>
  </si>
  <si>
    <t>Общество с ограниченной ответственноестью "Пассажирская автотранспортная организация "Лобнятранс"</t>
  </si>
  <si>
    <t>5025010754</t>
  </si>
  <si>
    <t>УМП "Лобненская Теплосеть"</t>
  </si>
  <si>
    <t>5025000315</t>
  </si>
  <si>
    <t>МП "ЛП КТВС"</t>
  </si>
  <si>
    <t>5050097808</t>
  </si>
  <si>
    <t>ООО "Калорис"</t>
  </si>
  <si>
    <t>5050052645</t>
  </si>
  <si>
    <t>ООО "Областные коммунальные системы"</t>
  </si>
  <si>
    <t>5050088120</t>
  </si>
  <si>
    <t>5050086309</t>
  </si>
  <si>
    <t>5026000090</t>
  </si>
  <si>
    <t>502601001</t>
  </si>
  <si>
    <t>МП "Лыткаринская теплосеть"</t>
  </si>
  <si>
    <t>5026000406</t>
  </si>
  <si>
    <t>МП "Лыткаринская электросеть"</t>
  </si>
  <si>
    <t>5026002040</t>
  </si>
  <si>
    <t>НИЦ ЦИАМ филиала ФГУП "ЦИАМ им.П.И.Баранова"</t>
  </si>
  <si>
    <t>7722016820</t>
  </si>
  <si>
    <t>502602001</t>
  </si>
  <si>
    <t>ОАО ЛЗОС</t>
  </si>
  <si>
    <t>5026000300</t>
  </si>
  <si>
    <t>МУП "Жилкомбытстрой-Молодежный"</t>
  </si>
  <si>
    <t>5030041170</t>
  </si>
  <si>
    <t>«ПК ОММЗ»</t>
  </si>
  <si>
    <t>5034027151</t>
  </si>
  <si>
    <t>ГБУЗ МО "ПБ №8"</t>
  </si>
  <si>
    <t>5034083364</t>
  </si>
  <si>
    <t>МУП "Орехово-Зуевское ГПКХиБ"</t>
  </si>
  <si>
    <t>5034060173</t>
  </si>
  <si>
    <t>ОАО "Карболит"</t>
  </si>
  <si>
    <t>5034050168</t>
  </si>
  <si>
    <t>ОАО "Каскад"</t>
  </si>
  <si>
    <t>5034017900</t>
  </si>
  <si>
    <t>ОАО "Прибордеталь"</t>
  </si>
  <si>
    <t>5034050200</t>
  </si>
  <si>
    <t>ОАО ООМЗ "Транспрогресс"</t>
  </si>
  <si>
    <t>5034050136</t>
  </si>
  <si>
    <t>ООО "МЕДСЕРВИС-1"</t>
  </si>
  <si>
    <t>5034015710</t>
  </si>
  <si>
    <t>ООО "Орехово-Зуевская "Теплосеть"</t>
  </si>
  <si>
    <t>5034022668</t>
  </si>
  <si>
    <t>ООО "Орехово-Зуевская Электросеть"</t>
  </si>
  <si>
    <t>5034027850</t>
  </si>
  <si>
    <t>ООО "Орехово-Зуевский городской Водоканал"</t>
  </si>
  <si>
    <t>5034027835</t>
  </si>
  <si>
    <t>ООО "Орехово-фарм"</t>
  </si>
  <si>
    <t>5034005648</t>
  </si>
  <si>
    <t>ООО "Ткани Оретекс"</t>
  </si>
  <si>
    <t>5034017876</t>
  </si>
  <si>
    <t>ЗАО "ЗиО-Здоровье"</t>
  </si>
  <si>
    <t>5036046054</t>
  </si>
  <si>
    <t>603601001</t>
  </si>
  <si>
    <t>ЗАО "Подольский завод электромонтажных изделий"</t>
  </si>
  <si>
    <t>5036003332</t>
  </si>
  <si>
    <t>5036029468</t>
  </si>
  <si>
    <t>МУП "Подольская  теплосеть"</t>
  </si>
  <si>
    <t>5036002770</t>
  </si>
  <si>
    <t>Муниципальное унитарное предприятие "Подольский троллейбус"</t>
  </si>
  <si>
    <t>5036045131</t>
  </si>
  <si>
    <t>ОАО "Завод Микропровод"</t>
  </si>
  <si>
    <t>5036013524</t>
  </si>
  <si>
    <t>ОАО "Машиностроительный завод  "ЗиО-Подольск"</t>
  </si>
  <si>
    <t>5036040729</t>
  </si>
  <si>
    <t>ОАО "Опытный завод "Луч"</t>
  </si>
  <si>
    <t>5036012986</t>
  </si>
  <si>
    <t>ОАО "ПМК-15"</t>
  </si>
  <si>
    <t>5074001230</t>
  </si>
  <si>
    <t>ОАО "Подольская теплоэнергетическая компания"</t>
  </si>
  <si>
    <t>5036056101</t>
  </si>
  <si>
    <t>ОАО "Подольский химико- металлургический завод"</t>
  </si>
  <si>
    <t>5036001060</t>
  </si>
  <si>
    <t>ОАО "Подольский экспериментальный мукомольный завод"</t>
  </si>
  <si>
    <t>5036002339</t>
  </si>
  <si>
    <t>ОАО "Подольский электромеханический завод"</t>
  </si>
  <si>
    <t>5036007545</t>
  </si>
  <si>
    <t>ОАО "Энергоцентр"</t>
  </si>
  <si>
    <t>5036072424</t>
  </si>
  <si>
    <t>ООО "ДИСКОМ"</t>
  </si>
  <si>
    <t>7733516938</t>
  </si>
  <si>
    <t>ООО "НКН"</t>
  </si>
  <si>
    <t>5036037349</t>
  </si>
  <si>
    <t>ООО "Подольский энергетический завод имени Калинина"</t>
  </si>
  <si>
    <t>5036050290</t>
  </si>
  <si>
    <t>ООО "РИГЭК"</t>
  </si>
  <si>
    <t>5048028765</t>
  </si>
  <si>
    <t>ООО "РЭО"</t>
  </si>
  <si>
    <t>5036069580</t>
  </si>
  <si>
    <t>ООО "Радуга - Хит"</t>
  </si>
  <si>
    <t>5036063074</t>
  </si>
  <si>
    <t>ООО "Эврика-2"</t>
  </si>
  <si>
    <t>5074013469</t>
  </si>
  <si>
    <t>ООО "Экономтрансстрой"</t>
  </si>
  <si>
    <t>7733113390</t>
  </si>
  <si>
    <t>ООО "ЭнергоСтройТранзит"</t>
  </si>
  <si>
    <t>5036118260</t>
  </si>
  <si>
    <t>ФГКУ комбинат "Березка" Росрезерва</t>
  </si>
  <si>
    <t>5036025537</t>
  </si>
  <si>
    <t>Филиал ОАО "Центротрансжелезобетон"  Силикатненский завод ЖБК</t>
  </si>
  <si>
    <t>7709033898</t>
  </si>
  <si>
    <t>503602002</t>
  </si>
  <si>
    <t>ЗАО "ССМУ-51"</t>
  </si>
  <si>
    <t>5036002314</t>
  </si>
  <si>
    <t>МУП "Малинки"</t>
  </si>
  <si>
    <t>5074014367</t>
  </si>
  <si>
    <t>МУП "Подольская электросеть"</t>
  </si>
  <si>
    <t>5036001864</t>
  </si>
  <si>
    <t>ОАО  "РСП"</t>
  </si>
  <si>
    <t>5074114756</t>
  </si>
  <si>
    <t>ОАО "Кимпор"</t>
  </si>
  <si>
    <t>5074000276</t>
  </si>
  <si>
    <t>ООО "Ридиос"</t>
  </si>
  <si>
    <t>7709221595</t>
  </si>
  <si>
    <t>ООО «СКИФ-Э»</t>
  </si>
  <si>
    <t>5036051488</t>
  </si>
  <si>
    <t>МУП "ЖКХ"</t>
  </si>
  <si>
    <t>5037002571</t>
  </si>
  <si>
    <t>ОАО "ПРОТЭП"</t>
  </si>
  <si>
    <t>5037002934</t>
  </si>
  <si>
    <t>Протвинский филиал ФГУП "НИИ НПО "Луч"</t>
  </si>
  <si>
    <t>5036005308</t>
  </si>
  <si>
    <t>503702001</t>
  </si>
  <si>
    <t>ФГБУ ГНЦ ИФВЭ</t>
  </si>
  <si>
    <t>5037007869</t>
  </si>
  <si>
    <t>ИБК РАН</t>
  </si>
  <si>
    <t>5039001069</t>
  </si>
  <si>
    <t>503901001</t>
  </si>
  <si>
    <t>МУП "Пущинская электрическая сеть"</t>
  </si>
  <si>
    <t>5039003500</t>
  </si>
  <si>
    <t>МУП "Тепловодоканал"</t>
  </si>
  <si>
    <t>5039008071</t>
  </si>
  <si>
    <t>МУП "Реутовский водоканал"</t>
  </si>
  <si>
    <t>5012028497</t>
  </si>
  <si>
    <t>ОАО "ВПК "НПО машиностроения"</t>
  </si>
  <si>
    <t>5012039795</t>
  </si>
  <si>
    <t>ОАО "Медтрэйд"</t>
  </si>
  <si>
    <t>5041001980</t>
  </si>
  <si>
    <t>ООО "КТТ-Реут"</t>
  </si>
  <si>
    <t>5012032158</t>
  </si>
  <si>
    <t>ООО "РеутЭнерго"</t>
  </si>
  <si>
    <t>5012060363</t>
  </si>
  <si>
    <t>ООО "Реутовская мануфактура"</t>
  </si>
  <si>
    <t>5041023623</t>
  </si>
  <si>
    <t>ООО "Реутовская теплосеть"</t>
  </si>
  <si>
    <t>5012055109</t>
  </si>
  <si>
    <t>ООО "Реутовский водоканал"</t>
  </si>
  <si>
    <t>5012055050</t>
  </si>
  <si>
    <t>ФГУП "ГУССТ №1 при Спецстрое России"</t>
  </si>
  <si>
    <t>1835052755</t>
  </si>
  <si>
    <t>ГУП МО "КС МО"</t>
  </si>
  <si>
    <t>МУП "ПТО ГХ г. Рошаля"</t>
  </si>
  <si>
    <t>5049002223</t>
  </si>
  <si>
    <t>505501001</t>
  </si>
  <si>
    <t>ООО "Инвестгазпром"</t>
  </si>
  <si>
    <t>7728175697</t>
  </si>
  <si>
    <t>ООО «Инвест Проект»</t>
  </si>
  <si>
    <t>7708205135</t>
  </si>
  <si>
    <t>Филиал ГУП МО "КС МО" "РКС "</t>
  </si>
  <si>
    <t>505543001</t>
  </si>
  <si>
    <t>ГБУ "Психоневрологический интернат №2"</t>
  </si>
  <si>
    <t>ЗАО "250 Завод железобетонных изделий"</t>
  </si>
  <si>
    <t>5043017390</t>
  </si>
  <si>
    <t>504301001</t>
  </si>
  <si>
    <t>ЗАО "Восход"</t>
  </si>
  <si>
    <t>7705806498</t>
  </si>
  <si>
    <t>110101001</t>
  </si>
  <si>
    <t>МУП "Водоканал-Сервис"</t>
  </si>
  <si>
    <t>5043019742</t>
  </si>
  <si>
    <t>МУП "Серпуховская городская электрическая сеть"</t>
  </si>
  <si>
    <t>5043014511</t>
  </si>
  <si>
    <t>МУП "Серпуховская теплосеть"</t>
  </si>
  <si>
    <t>5043014617</t>
  </si>
  <si>
    <t>МУП Серпуховского района "УК ЖКХ"</t>
  </si>
  <si>
    <t>5077019733</t>
  </si>
  <si>
    <t>ОАО "РАТЕП"</t>
  </si>
  <si>
    <t>5043000212</t>
  </si>
  <si>
    <t>ОАО "Рубеж"</t>
  </si>
  <si>
    <t>5043017174</t>
  </si>
  <si>
    <t>ОАО "Серпуховский завод "Металлист"</t>
  </si>
  <si>
    <t>5043012881</t>
  </si>
  <si>
    <t>ОАО "Химволокно"</t>
  </si>
  <si>
    <t>5043000117</t>
  </si>
  <si>
    <t>ОАО Холдинговая компания "ЭЛЕКТРОЗАВОД"</t>
  </si>
  <si>
    <t>7718013390</t>
  </si>
  <si>
    <t>771801001</t>
  </si>
  <si>
    <t>ООО «Калиновское»</t>
  </si>
  <si>
    <t>5077019902</t>
  </si>
  <si>
    <t>Открытое акционерное  общество "Порт Серпухов"</t>
  </si>
  <si>
    <t>5043015762</t>
  </si>
  <si>
    <t>ЗАО "Газпромнефть МЗСМ"</t>
  </si>
  <si>
    <t>5052012550</t>
  </si>
  <si>
    <t>505201001</t>
  </si>
  <si>
    <t>ЗАО "Фрязинская Теплосеть"</t>
  </si>
  <si>
    <t>5052020960</t>
  </si>
  <si>
    <t>5052009050</t>
  </si>
  <si>
    <t>МУП "Электросеть"  г. Фрязино</t>
  </si>
  <si>
    <t>5052002110</t>
  </si>
  <si>
    <t>ОАО "Каблуковский водозаборный узел"</t>
  </si>
  <si>
    <t>5052018907</t>
  </si>
  <si>
    <t>ОАО «Электронприбор-Энерго»</t>
  </si>
  <si>
    <t>5050025056</t>
  </si>
  <si>
    <t>ООО "Источник"</t>
  </si>
  <si>
    <t>5052017950</t>
  </si>
  <si>
    <t>ФГУП "Научно-производственное предприятие "Исток"</t>
  </si>
  <si>
    <t>5052002576</t>
  </si>
  <si>
    <t>Государственное унитарное предприятие городского электрического транспорта Московской области "Мособлэлектротранс"</t>
  </si>
  <si>
    <t>5022013027</t>
  </si>
  <si>
    <t>ЗАО "ОблЭлектроСети"</t>
  </si>
  <si>
    <t>7709890878</t>
  </si>
  <si>
    <t>ЗАО «ЭУК Подмосковье-Сервис»</t>
  </si>
  <si>
    <t>5032047850</t>
  </si>
  <si>
    <t>Закрытое акционерное общество "РегионАвтотранс - Лотошино"</t>
  </si>
  <si>
    <t>5071004836</t>
  </si>
  <si>
    <t>Индивидуальный предприниматель Агафонов Владимир Алексеевич</t>
  </si>
  <si>
    <t>505002536368</t>
  </si>
  <si>
    <t>отсутствует</t>
  </si>
  <si>
    <t>Индивидуальный предприниматель Агафонова Елена Алексеевна</t>
  </si>
  <si>
    <t>505000387738</t>
  </si>
  <si>
    <t>Индивидуальный предприниматель Уханов Александр Михайлович</t>
  </si>
  <si>
    <t>507500072240</t>
  </si>
  <si>
    <t>Индивидуальный предприниматель Уханов Михаил Александрович</t>
  </si>
  <si>
    <t>507560094752</t>
  </si>
  <si>
    <t>Муниципальное троллейбусное предприятие городского округа Химки Московской области "Химкиэлектротранс"</t>
  </si>
  <si>
    <t>5047001707</t>
  </si>
  <si>
    <t>Муниципальное унитарное автотранспортное предприятие "Квар"</t>
  </si>
  <si>
    <t>5037002042</t>
  </si>
  <si>
    <t>ОАО "Московская объединенная электросетевая компания"</t>
  </si>
  <si>
    <t>5036065113</t>
  </si>
  <si>
    <t>ОАО "Полигон ТБО"</t>
  </si>
  <si>
    <t>5047029815</t>
  </si>
  <si>
    <t>ОАО "Химкинская электросеть"</t>
  </si>
  <si>
    <t>5047068557</t>
  </si>
  <si>
    <t>ОАО "Химкинский водоканал"</t>
  </si>
  <si>
    <t>5047081156</t>
  </si>
  <si>
    <t>ОАО "ЦИТЭО"</t>
  </si>
  <si>
    <t>5047082632</t>
  </si>
  <si>
    <t>ОАО «Международный аэропорт «Шереметьево»</t>
  </si>
  <si>
    <t>7712094033</t>
  </si>
  <si>
    <t>ОАО «Пансионат отдыха Новогорск»</t>
  </si>
  <si>
    <t>5047018669</t>
  </si>
  <si>
    <t>ОАО НПО «Энергомаш» имени академика В.П. Глушко</t>
  </si>
  <si>
    <t>5047008220</t>
  </si>
  <si>
    <t>ООО "Автотранссервис - 16"</t>
  </si>
  <si>
    <t>5048014434</t>
  </si>
  <si>
    <t>ООО "ОУСЦ "Планерная"</t>
  </si>
  <si>
    <t>5047035706</t>
  </si>
  <si>
    <t>ООО "Объединенные энергетические системы"</t>
  </si>
  <si>
    <t>7727691900</t>
  </si>
  <si>
    <t>ООО "Олимпиец"</t>
  </si>
  <si>
    <t>7722635669</t>
  </si>
  <si>
    <t>ООО "Химэнергосбыт"</t>
  </si>
  <si>
    <t>5047060220</t>
  </si>
  <si>
    <t>ООО "Цитоп-М"</t>
  </si>
  <si>
    <t>5047042799</t>
  </si>
  <si>
    <t>ООО "ЭнергоСтандарт"</t>
  </si>
  <si>
    <t>5047128541</t>
  </si>
  <si>
    <t>Общество с ограниченной ответственноестью "АвтоКарз"</t>
  </si>
  <si>
    <t>7733638943</t>
  </si>
  <si>
    <t>Общество с ограниченной ответственноестью "Автотранссервис - 13"</t>
  </si>
  <si>
    <t>5019018360</t>
  </si>
  <si>
    <t>Общество с ограниченной ответственноестью "Автотранссервис - 2"</t>
  </si>
  <si>
    <t>5043025658</t>
  </si>
  <si>
    <t>Общество с ограниченной ответственностью "Залесье"</t>
  </si>
  <si>
    <t>5032021482</t>
  </si>
  <si>
    <t>Общество с ограниченной ответственностью "Логопром - Борский перевоз"</t>
  </si>
  <si>
    <t>5246033703</t>
  </si>
  <si>
    <t>524601001</t>
  </si>
  <si>
    <t>ФГУП "Учебно-тренировочный центр "Новогорск"</t>
  </si>
  <si>
    <t>5047002267</t>
  </si>
  <si>
    <t>Филиал "ДЭЗС" ФГУП "УСС № 12 при Спецстрое России"</t>
  </si>
  <si>
    <t>773443005</t>
  </si>
  <si>
    <t>Химкинский филиал ООО «ТСК Мосэнерго»</t>
  </si>
  <si>
    <t>7729698690</t>
  </si>
  <si>
    <t>МУП "Служба единого заказчика ЖКХ"</t>
  </si>
  <si>
    <t>5031044222</t>
  </si>
  <si>
    <t>ФГУП "Управление эксплуатации научного центра РАН в Черноголовке"</t>
  </si>
  <si>
    <t>5031007809</t>
  </si>
  <si>
    <t>МУП "ЖКХ г. Щербинки"</t>
  </si>
  <si>
    <t>5051006070</t>
  </si>
  <si>
    <t>505101001</t>
  </si>
  <si>
    <t>ООО «Агентство инвестиций в недвижимость»</t>
  </si>
  <si>
    <t>7709199445</t>
  </si>
  <si>
    <t>ФГУП "99 Завод Авиационного технологического оборудования"</t>
  </si>
  <si>
    <t>5051001072</t>
  </si>
  <si>
    <t>МУП "Коммунальщик"</t>
  </si>
  <si>
    <t>5035032436</t>
  </si>
  <si>
    <t>503503001</t>
  </si>
  <si>
    <t>ОАО "ПТФ "Энергоприбор"</t>
  </si>
  <si>
    <t>5035016402</t>
  </si>
  <si>
    <t>ОАО Электрогорский опытно-экспериментальный завод "Элеон"</t>
  </si>
  <si>
    <t>5035001614</t>
  </si>
  <si>
    <t>ООО «НефтеПрогрессЦентр»</t>
  </si>
  <si>
    <t>5035022847</t>
  </si>
  <si>
    <t>ПК "Корпорация Электрогорскмебель"</t>
  </si>
  <si>
    <t>5035025069</t>
  </si>
  <si>
    <t>509095001</t>
  </si>
  <si>
    <t>ФГУ НЦ БМТ РАМН "Белый мох"</t>
  </si>
  <si>
    <t>7709379649</t>
  </si>
  <si>
    <t>Электрогорский филиал ООО «ТСК Мосэнерго»</t>
  </si>
  <si>
    <t>503543002</t>
  </si>
  <si>
    <t>ЗАО "Опытно-экспериментальный завод монтажных конструкций" ЭКСК"</t>
  </si>
  <si>
    <t>5053012390</t>
  </si>
  <si>
    <t>505301001</t>
  </si>
  <si>
    <t>МУП "ПТП ГХ", городской округ Электросталь</t>
  </si>
  <si>
    <t>5053006284</t>
  </si>
  <si>
    <t>ОАО "АтомЭнергоСбыт"</t>
  </si>
  <si>
    <t>7704228075</t>
  </si>
  <si>
    <t>ОАО "Металлургический завод "Электросталь"</t>
  </si>
  <si>
    <t>5053000797</t>
  </si>
  <si>
    <t>ОАО "Электростальский завод тяжелого машиностроения"</t>
  </si>
  <si>
    <t>5053000564</t>
  </si>
  <si>
    <t>ООО  «Энерго Пром Сервис»</t>
  </si>
  <si>
    <t>5053025953</t>
  </si>
  <si>
    <t>ООО "Водосервис"</t>
  </si>
  <si>
    <t>7720535852</t>
  </si>
  <si>
    <t>ООО "Элемаш-ТЭК"</t>
  </si>
  <si>
    <t>5053055010</t>
  </si>
  <si>
    <t>ООО "Энерго Трансфер"</t>
  </si>
  <si>
    <t>5053031065</t>
  </si>
  <si>
    <t>Отделение областных ТВ и ЧМ передатчиков</t>
  </si>
  <si>
    <t>505331002</t>
  </si>
  <si>
    <t>ФГУП "Аптека № 21" ФМБА России</t>
  </si>
  <si>
    <t>5053006333</t>
  </si>
  <si>
    <t>Филиал «РТРС» «МРЦ»</t>
  </si>
  <si>
    <t>771702001</t>
  </si>
  <si>
    <t>МУП "Жилищно-коммунальное объединение" г.Юбилейного</t>
  </si>
  <si>
    <t>5054086525</t>
  </si>
  <si>
    <t>505401001</t>
  </si>
  <si>
    <t>ООО "Энергия"</t>
  </si>
  <si>
    <t>7702769819</t>
  </si>
  <si>
    <t>ГБУ г. Москвы Психоневралогический интернат № 5 ДСЗН г. Москвы</t>
  </si>
  <si>
    <t>5003009280</t>
  </si>
  <si>
    <t>Другие поставщики</t>
  </si>
  <si>
    <t>000000000000</t>
  </si>
  <si>
    <t>000000000</t>
  </si>
  <si>
    <t>ЗАО "Энергосервис"</t>
  </si>
  <si>
    <t>7709571825</t>
  </si>
  <si>
    <t>МУП ЖКУ МО "Барановский сельсовет"</t>
  </si>
  <si>
    <t>3008005486</t>
  </si>
  <si>
    <t>300801001</t>
  </si>
  <si>
    <t>Московская дирекция по энергообеспечению Трансэнерго - филиал ОАО "РЖД"</t>
  </si>
  <si>
    <t>770845041</t>
  </si>
  <si>
    <t>1108020501</t>
  </si>
  <si>
    <t>110801001</t>
  </si>
  <si>
    <t>ОАО "Газпром газораспределение"</t>
  </si>
  <si>
    <t>7838306818</t>
  </si>
  <si>
    <t>783801001</t>
  </si>
  <si>
    <t>ОАО "МАНП"</t>
  </si>
  <si>
    <t>5074002308</t>
  </si>
  <si>
    <t>ОАО "МОЭК"</t>
  </si>
  <si>
    <t>7720518494</t>
  </si>
  <si>
    <t>ОАО "Мобильные ГТЭС"</t>
  </si>
  <si>
    <t>7706627050</t>
  </si>
  <si>
    <t>ОАО "Мосводоканал"</t>
  </si>
  <si>
    <t>7701984274</t>
  </si>
  <si>
    <t>ОАО "Московско-Тверская пригородная пассажирская компания"</t>
  </si>
  <si>
    <t>6950104591</t>
  </si>
  <si>
    <t>695001001</t>
  </si>
  <si>
    <t>ОАО "Мосэнергосбыт"</t>
  </si>
  <si>
    <t>7736520080</t>
  </si>
  <si>
    <t>ОАО "Оборонэнергосбыт"</t>
  </si>
  <si>
    <t>7704731218</t>
  </si>
  <si>
    <t>ОАО "РЖД" (Октябрьская дирекция по тепловодоснабжению - СП Центральной дирекции по тепловодоснабжению - филиала ОАО "РЖД")</t>
  </si>
  <si>
    <t>780445015</t>
  </si>
  <si>
    <t>ОАО "РЖД" (Октябрьская дирекция по энергообеспечению – СП "Трансэнерго" - филиала ОАО "РЖД")</t>
  </si>
  <si>
    <t>783845004</t>
  </si>
  <si>
    <t>ОАО "РЖД" (Октябрьская железная дорога - филиал ОАО "РЖД")</t>
  </si>
  <si>
    <t>783402001</t>
  </si>
  <si>
    <t>ОАО "РЭУ"</t>
  </si>
  <si>
    <t>ОАО "ФСК ЕЭС"</t>
  </si>
  <si>
    <t>772801001</t>
  </si>
  <si>
    <t>ОАО "Центральная ППК"</t>
  </si>
  <si>
    <t>7705705370</t>
  </si>
  <si>
    <t>770500100</t>
  </si>
  <si>
    <t>ОАО "Э.ОН Россия"</t>
  </si>
  <si>
    <t>245902002</t>
  </si>
  <si>
    <t>ОАО «Московское городское энергосбытовое предприятие»</t>
  </si>
  <si>
    <t>7743628060</t>
  </si>
  <si>
    <t>ОАО ГК «ТНС энерго»</t>
  </si>
  <si>
    <t>7705541227</t>
  </si>
  <si>
    <t>ООО "Гарант Энерго"</t>
  </si>
  <si>
    <t>7709782777</t>
  </si>
  <si>
    <t>ООО "Каскад-Энергосеть"</t>
  </si>
  <si>
    <t>4028033476</t>
  </si>
  <si>
    <t>402801001</t>
  </si>
  <si>
    <t>ООО "МЕЧЕЛ-ЭНЕРГО"</t>
  </si>
  <si>
    <t>ООО "МагнитЭнерго"</t>
  </si>
  <si>
    <t>7715902899</t>
  </si>
  <si>
    <t>ООО "Полигон"</t>
  </si>
  <si>
    <t>2109903290</t>
  </si>
  <si>
    <t>210901001</t>
  </si>
  <si>
    <t>ООО "РН-Энерго"</t>
  </si>
  <si>
    <t>7706525041</t>
  </si>
  <si>
    <t>ООО "РТ-Энерготрейдинг"</t>
  </si>
  <si>
    <t>7729667652</t>
  </si>
  <si>
    <t>ООО "РУСЭНЕРГОСБЫТ"</t>
  </si>
  <si>
    <t>7706284124</t>
  </si>
  <si>
    <t>ООО "Русэнергоресурс"</t>
  </si>
  <si>
    <t>7706288496</t>
  </si>
  <si>
    <t>ООО "СКМ Энергосервис"</t>
  </si>
  <si>
    <t>5835074795</t>
  </si>
  <si>
    <t>583501001</t>
  </si>
  <si>
    <t>ООО "Трансэнергопром"</t>
  </si>
  <si>
    <t>7731411714</t>
  </si>
  <si>
    <t>770501001</t>
  </si>
  <si>
    <t>ООО "Центральная Энергосбытовая Компания"</t>
  </si>
  <si>
    <t>6950076383</t>
  </si>
  <si>
    <t>ООО "ЭСО КЧХК"</t>
  </si>
  <si>
    <t>4312128123</t>
  </si>
  <si>
    <t>431201001</t>
  </si>
  <si>
    <t>ФГАУ "Оздоровительный комплекс "Архангельское" УДП РФ</t>
  </si>
  <si>
    <t>5003004002</t>
  </si>
  <si>
    <t>ФГУП "Канал им.Москвы"</t>
  </si>
  <si>
    <t>7733022865</t>
  </si>
  <si>
    <t>Филиал ОАО "РЭУ" "Северный"</t>
  </si>
  <si>
    <t>503243003</t>
  </si>
  <si>
    <t>Дата последнего обновления реестра организаций: 25.04.2014 11:33:03</t>
  </si>
  <si>
    <t>384</t>
  </si>
  <si>
    <t>96338666</t>
  </si>
  <si>
    <t>40.30</t>
  </si>
  <si>
    <t>42</t>
  </si>
  <si>
    <t>31.03.2014</t>
  </si>
  <si>
    <t>4/25/2014  2:31:43 PM</t>
  </si>
  <si>
    <t>4/25/2014  2:31:44 PM</t>
  </si>
  <si>
    <t>4/30/2014  10:11:11 AM</t>
  </si>
  <si>
    <t>4/30/2014  10:11:12 AM</t>
  </si>
  <si>
    <t>46659101</t>
  </si>
  <si>
    <t>сельское поселение Анискинское</t>
  </si>
  <si>
    <t>46659402</t>
  </si>
  <si>
    <t>сельское поселение Гребневское</t>
  </si>
  <si>
    <t>46659407</t>
  </si>
  <si>
    <t>сельское поселение Медвежье-Озерское</t>
  </si>
  <si>
    <t>46659419</t>
  </si>
  <si>
    <t>сельское поселение Огудневское</t>
  </si>
  <si>
    <t>46659422</t>
  </si>
  <si>
    <t>сельское поселение Трубинское</t>
  </si>
  <si>
    <t>46659434</t>
  </si>
  <si>
    <t>городкской округ Восход (ЗАТО)</t>
  </si>
  <si>
    <t>46763000</t>
  </si>
  <si>
    <t>Поселок Восход (ЗАТО)</t>
  </si>
  <si>
    <t>городской округ Балашиха</t>
  </si>
  <si>
    <t>46704000</t>
  </si>
  <si>
    <t>Город Балашиха</t>
  </si>
  <si>
    <t>городской округ Бронницы</t>
  </si>
  <si>
    <t>46705000</t>
  </si>
  <si>
    <t>Город Бронницы</t>
  </si>
  <si>
    <t>городской округ Власиха</t>
  </si>
  <si>
    <t>46773000</t>
  </si>
  <si>
    <t>Городской округ Власиха</t>
  </si>
  <si>
    <t>городской округ Дзержинский</t>
  </si>
  <si>
    <t>46711000</t>
  </si>
  <si>
    <t>Город Дзержинский</t>
  </si>
  <si>
    <t>городской округ Долгопрудный</t>
  </si>
  <si>
    <t>46716000</t>
  </si>
  <si>
    <t>Город Долгопрудный</t>
  </si>
  <si>
    <t>городской округ Домодедово</t>
  </si>
  <si>
    <t>46709000</t>
  </si>
  <si>
    <t>Город Домодедово</t>
  </si>
  <si>
    <t>городской округ Дубна</t>
  </si>
  <si>
    <t>46718000</t>
  </si>
  <si>
    <t>Город Дубна</t>
  </si>
  <si>
    <t>городской округ Железнодорожный</t>
  </si>
  <si>
    <t>46724000</t>
  </si>
  <si>
    <t>Город Железнодорожный</t>
  </si>
  <si>
    <t>городской округ Жуковский</t>
  </si>
  <si>
    <t>46725000</t>
  </si>
  <si>
    <t>Город Жуковский</t>
  </si>
  <si>
    <t>городской округ Звездный городок (ЗАТО)</t>
  </si>
  <si>
    <t>46774000</t>
  </si>
  <si>
    <t>Городской округ Звездный городок (ЗАТО)</t>
  </si>
  <si>
    <t>46774001</t>
  </si>
  <si>
    <t>городской округ Звенигород</t>
  </si>
  <si>
    <t>46730000</t>
  </si>
  <si>
    <t>Город Звенигород</t>
  </si>
  <si>
    <t>городской округ Ивантеевка</t>
  </si>
  <si>
    <t>46732000</t>
  </si>
  <si>
    <t>Город Ивантеевка</t>
  </si>
  <si>
    <t>городской округ Климовск</t>
  </si>
  <si>
    <t>46736000</t>
  </si>
  <si>
    <t>Город Климовск</t>
  </si>
  <si>
    <t>городской округ Коломна</t>
  </si>
  <si>
    <t>46738000</t>
  </si>
  <si>
    <t>Город Коломна</t>
  </si>
  <si>
    <t>городской округ Королев</t>
  </si>
  <si>
    <t>46734000</t>
  </si>
  <si>
    <t>Город Королев</t>
  </si>
  <si>
    <t>городской округ Котельники</t>
  </si>
  <si>
    <t>46739000</t>
  </si>
  <si>
    <t>Город Котельники</t>
  </si>
  <si>
    <t>городской округ Красноармейск</t>
  </si>
  <si>
    <t>46743000</t>
  </si>
  <si>
    <t>Город Красноармейск</t>
  </si>
  <si>
    <t>городской округ Краснознаменск (ЗАТО)</t>
  </si>
  <si>
    <t>46706000</t>
  </si>
  <si>
    <t>Город Краснознаменск (ЗАТО)</t>
  </si>
  <si>
    <t>городской округ Лобня</t>
  </si>
  <si>
    <t>46740000</t>
  </si>
  <si>
    <t>Город Лобня</t>
  </si>
  <si>
    <t>городской округ Лосино-Петровский</t>
  </si>
  <si>
    <t>46742000</t>
  </si>
  <si>
    <t>Город Лосино-Петровский</t>
  </si>
  <si>
    <t>городской округ Лыткарино</t>
  </si>
  <si>
    <t>46741000</t>
  </si>
  <si>
    <t>Город Лыткарино</t>
  </si>
  <si>
    <t>городской округ Молодежный (ЗАТО)</t>
  </si>
  <si>
    <t>46761000</t>
  </si>
  <si>
    <t>Поселок Молодежный (ЗАТО)</t>
  </si>
  <si>
    <t>городской округ Орехово-Зуево</t>
  </si>
  <si>
    <t>46757000</t>
  </si>
  <si>
    <t>Город Орехово-Зуево</t>
  </si>
  <si>
    <t>городской округ Подольск</t>
  </si>
  <si>
    <t>46760000</t>
  </si>
  <si>
    <t>Город Подольск</t>
  </si>
  <si>
    <t>городской округ Протвино</t>
  </si>
  <si>
    <t>46767000</t>
  </si>
  <si>
    <t>Город Протвино</t>
  </si>
  <si>
    <t>городской округ Пущино</t>
  </si>
  <si>
    <t>46762000</t>
  </si>
  <si>
    <t>Город Пущино</t>
  </si>
  <si>
    <t>городской округ Реутов</t>
  </si>
  <si>
    <t>46764000</t>
  </si>
  <si>
    <t>Город Реутов</t>
  </si>
  <si>
    <t>городской округ Рошаль</t>
  </si>
  <si>
    <t>46765000</t>
  </si>
  <si>
    <t>Город Рошаль</t>
  </si>
  <si>
    <t>городской округ Серпухов</t>
  </si>
  <si>
    <t>46770000</t>
  </si>
  <si>
    <t>Город Серпухов</t>
  </si>
  <si>
    <t>городской округ Троицк</t>
  </si>
  <si>
    <t>46775000</t>
  </si>
  <si>
    <t>Город Троицк</t>
  </si>
  <si>
    <t>городской округ Фрязино</t>
  </si>
  <si>
    <t>46780000</t>
  </si>
  <si>
    <t>Город Фрязино</t>
  </si>
  <si>
    <t>городской округ Химки</t>
  </si>
  <si>
    <t>46783000</t>
  </si>
  <si>
    <t>Город Химки</t>
  </si>
  <si>
    <t>городской округ Черноголовка</t>
  </si>
  <si>
    <t>46781000</t>
  </si>
  <si>
    <t>Город Черноголовка</t>
  </si>
  <si>
    <t>городской округ Щербинка</t>
  </si>
  <si>
    <t>46789000</t>
  </si>
  <si>
    <t>Город Щербинка</t>
  </si>
  <si>
    <t>городской округ Электрогорск</t>
  </si>
  <si>
    <t>46791000</t>
  </si>
  <si>
    <t>Город Электрогорск</t>
  </si>
  <si>
    <t>городской округ Электросталь</t>
  </si>
  <si>
    <t>46790000</t>
  </si>
  <si>
    <t>Город Электросталь</t>
  </si>
  <si>
    <t>городской округ Юбилейный</t>
  </si>
  <si>
    <t>46793000</t>
  </si>
  <si>
    <t>Город Юбилейный</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</si>
  <si>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</si>
  <si>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</si>
  <si>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</si>
  <si>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</si>
  <si>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</si>
  <si>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</si>
  <si>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</si>
  <si>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</si>
  <si>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</si>
  <si>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</si>
  <si>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</si>
  <si>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</si>
  <si>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</si>
  <si>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</si>
  <si>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</si>
  <si>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</si>
  <si>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</si>
  <si>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</si>
  <si>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</si>
  <si>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</si>
  <si>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</si>
  <si>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</si>
  <si>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</si>
  <si>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MO_LIST_25</t>
  </si>
  <si>
    <t>MO_LIST_26</t>
  </si>
  <si>
    <t>MO_LIST_27</t>
  </si>
  <si>
    <t>MO_LIST_28</t>
  </si>
  <si>
    <t>MO_LIST_29</t>
  </si>
  <si>
    <t>MO_LIST_30</t>
  </si>
  <si>
    <t>MO_LIST_31</t>
  </si>
  <si>
    <t>MO_LIST_32</t>
  </si>
  <si>
    <t>MO_LIST_33</t>
  </si>
  <si>
    <t>MO_LIST_34</t>
  </si>
  <si>
    <t>MO_LIST_35</t>
  </si>
  <si>
    <t>MO_LIST_36</t>
  </si>
  <si>
    <t>MO_LIST_37</t>
  </si>
  <si>
    <t>MO_LIST_38</t>
  </si>
  <si>
    <t>MO_LIST_39</t>
  </si>
  <si>
    <t>MO_LIST_40</t>
  </si>
  <si>
    <t>MO_LIST_41</t>
  </si>
  <si>
    <t>MO_LIST_42</t>
  </si>
  <si>
    <t>MO_LIST_43</t>
  </si>
  <si>
    <t>MO_LIST_44</t>
  </si>
  <si>
    <t>MO_LIST_45</t>
  </si>
  <si>
    <t>MO_LIST_46</t>
  </si>
  <si>
    <t>MO_LIST_47</t>
  </si>
  <si>
    <t>MO_LIST_48</t>
  </si>
  <si>
    <t>MO_LIST_49</t>
  </si>
  <si>
    <t>MO_LIST_50</t>
  </si>
  <si>
    <t>MO_LIST_51</t>
  </si>
  <si>
    <t>MO_LIST_52</t>
  </si>
  <si>
    <t>MO_LIST_53</t>
  </si>
  <si>
    <t>MO_LIST_54</t>
  </si>
  <si>
    <t>MO_LIST_55</t>
  </si>
  <si>
    <t>MO_LIST_56</t>
  </si>
  <si>
    <t>MO_LIST_57</t>
  </si>
  <si>
    <t>MO_LIST_58</t>
  </si>
  <si>
    <t>MO_LIST_59</t>
  </si>
  <si>
    <t>MO_LIST_60</t>
  </si>
  <si>
    <t>MO_LIST_61</t>
  </si>
  <si>
    <t>MO_LIST_62</t>
  </si>
  <si>
    <t>MO_LIST_63</t>
  </si>
  <si>
    <t>MO_LIST_64</t>
  </si>
  <si>
    <t>MO_LIST_65</t>
  </si>
  <si>
    <t>MO_LIST_66</t>
  </si>
  <si>
    <t>MO_LIST_67</t>
  </si>
  <si>
    <t>MO_LIST_68</t>
  </si>
  <si>
    <t>MO_LIST_69</t>
  </si>
  <si>
    <t>MO_LIST_70</t>
  </si>
  <si>
    <t>MO_LIST_71</t>
  </si>
  <si>
    <t>MO_LIST_72</t>
  </si>
  <si>
    <t>MO_LIST_73</t>
  </si>
  <si>
    <t>MO_LIST_74</t>
  </si>
  <si>
    <t>MO_LIST_75</t>
  </si>
  <si>
    <t>MO_LIST_76</t>
  </si>
  <si>
    <t>Дата последнего обновления реестра МР/МО: 25.04.2014 11:22:10</t>
  </si>
  <si>
    <t>Моск.обл. г.Ликино-Дулево ул.1 Мая д.14А</t>
  </si>
  <si>
    <t>Шипов Александр Владимирович</t>
  </si>
  <si>
    <t>8-496-4-146-127</t>
  </si>
  <si>
    <t>Ясинская Ирина Николаевна</t>
  </si>
  <si>
    <t>8-496-4-185-623</t>
  </si>
  <si>
    <t>Московская дирекция по тепловодоснабжению - структурное подразделение Центральной дирекции по тепловодоснабжению - филиала ОАО "РЖД"</t>
  </si>
  <si>
    <t>7708503727</t>
  </si>
  <si>
    <t>770845068</t>
  </si>
  <si>
    <t>Московская дирекция по тепловодоснабжению СП ЦДТВ –филиал ОАО «РЖД»</t>
  </si>
  <si>
    <t>770845069</t>
  </si>
  <si>
    <t>ОАО "Осташевское ПТП ЖКХ"</t>
  </si>
  <si>
    <t>5004024717</t>
  </si>
  <si>
    <t>500401001</t>
  </si>
  <si>
    <t>ОАО "Сычевское ПТП ЖКХ"</t>
  </si>
  <si>
    <t>5004024481</t>
  </si>
  <si>
    <t>ООО "Регионгаз"</t>
  </si>
  <si>
    <t>5015011780</t>
  </si>
  <si>
    <t>501501001</t>
  </si>
  <si>
    <t>ГБОУ СПО МО ВАТ"Холмогорка"</t>
  </si>
  <si>
    <t>5004000160</t>
  </si>
  <si>
    <t>ОАО "Волоколамское ПТП РЖКХ"</t>
  </si>
  <si>
    <t>5004021787</t>
  </si>
  <si>
    <t>ОАО "Волоколамскхлеб"</t>
  </si>
  <si>
    <t>5004002329</t>
  </si>
  <si>
    <t>ООО "МДО"</t>
  </si>
  <si>
    <t>7709900371</t>
  </si>
  <si>
    <t>770901001</t>
  </si>
  <si>
    <t>ООО "Пансионат "Ласточка"</t>
  </si>
  <si>
    <t>5004017540</t>
  </si>
  <si>
    <t>ООО "Теплосервис"</t>
  </si>
  <si>
    <t>5004018174</t>
  </si>
  <si>
    <t>ООО "Энергосбытовая компания"</t>
  </si>
  <si>
    <t>5004020550</t>
  </si>
  <si>
    <t>ООО "Ядрово"</t>
  </si>
  <si>
    <t>5004021191</t>
  </si>
  <si>
    <t>Общество с ограниченной ответственноестью "Волоколамское Автотранспортное предприятие"</t>
  </si>
  <si>
    <t>5004022621</t>
  </si>
  <si>
    <t>МУП "Сычевское ПТП ЖКХ"</t>
  </si>
  <si>
    <t>5004023128</t>
  </si>
  <si>
    <t>ООО "Сычевский ПТК"</t>
  </si>
  <si>
    <t>5004014839</t>
  </si>
  <si>
    <t>ООО "ВТК"</t>
  </si>
  <si>
    <t>5004018752</t>
  </si>
  <si>
    <t>МУП "Осташевское ПТП ЖКХ"</t>
  </si>
  <si>
    <t>5004023103</t>
  </si>
  <si>
    <t>ФГУ ДЭП-24</t>
  </si>
  <si>
    <t>5024000633</t>
  </si>
  <si>
    <t>502401001</t>
  </si>
  <si>
    <t>Белоусовское управление магистральных газопроводов филиал ООО "Газпром трансгаз Москва"</t>
  </si>
  <si>
    <t>5003028028</t>
  </si>
  <si>
    <t>500432001</t>
  </si>
  <si>
    <t>ООО "Восавтогаз"</t>
  </si>
  <si>
    <t>5005036088</t>
  </si>
  <si>
    <t>500501001</t>
  </si>
  <si>
    <t>ООО "Прайт-Люкс-Т"</t>
  </si>
  <si>
    <t>5074019710</t>
  </si>
  <si>
    <t>507401001</t>
  </si>
  <si>
    <t>Филиал ГУП МО "Мособлгаз"-"Коломнамежрайгаз"</t>
  </si>
  <si>
    <t>5000001317</t>
  </si>
  <si>
    <t>507203001</t>
  </si>
  <si>
    <t>МУП "Белоозерское ЖКХ"</t>
  </si>
  <si>
    <t>5005038631</t>
  </si>
  <si>
    <t>ОАО «Воскресенские минеральные удобрения»</t>
  </si>
  <si>
    <t>5005000148</t>
  </si>
  <si>
    <t>ОАО «Славянка» (Филиал «Подольский»)</t>
  </si>
  <si>
    <t>7702707386</t>
  </si>
  <si>
    <t>770201001</t>
  </si>
  <si>
    <t>ФГУП "ГКНПЦ им.М.В.Хруничева", "КБхиммаш им.А.М.Исаева" - филиал ФГУП "ГКНПЦ им.М.В.Хруничева"</t>
  </si>
  <si>
    <t>7730052050</t>
  </si>
  <si>
    <t>501832001</t>
  </si>
  <si>
    <t>ФКП "ВГКАЗ"</t>
  </si>
  <si>
    <t>5005021250</t>
  </si>
  <si>
    <t>509950001</t>
  </si>
  <si>
    <t>ФКП "ГкНИПАС"</t>
  </si>
  <si>
    <t>5005020218</t>
  </si>
  <si>
    <t>Филиал ГУП МО "КС МО" "Колев"</t>
  </si>
  <si>
    <t>5034065171</t>
  </si>
  <si>
    <t>501143001</t>
  </si>
  <si>
    <t>Дирекция по тепло-водоснабжению Московской железной дороги филиала ОАО"РЖД"</t>
  </si>
  <si>
    <t>501901001</t>
  </si>
  <si>
    <t>ЗАО "АКВАСТОК"</t>
  </si>
  <si>
    <t>5005041232</t>
  </si>
  <si>
    <t>ЗАО "Воскресенские тепловые сети"</t>
  </si>
  <si>
    <t>5005043328</t>
  </si>
  <si>
    <t>ЗАО "Станция очистки"</t>
  </si>
  <si>
    <t>5005033834</t>
  </si>
  <si>
    <t>ЗАО «ВЗЖБИ»</t>
  </si>
  <si>
    <t>5005000250</t>
  </si>
  <si>
    <t>МУП "Специализированное коммунальное хозяйство"</t>
  </si>
  <si>
    <t>5005036715</t>
  </si>
  <si>
    <t>ОАО "Комбинат Красный Строитель"</t>
  </si>
  <si>
    <t>5005001215</t>
  </si>
  <si>
    <t>ОАО "Фетр"</t>
  </si>
  <si>
    <t>5005001180</t>
  </si>
  <si>
    <t>Филиал ОАО "Лафарж Цемент" (Воскресенскцемент)</t>
  </si>
  <si>
    <t>5005001494</t>
  </si>
  <si>
    <t>500502001</t>
  </si>
  <si>
    <t>МУП "Лопатинское ЖКХ"</t>
  </si>
  <si>
    <t>5005038663</t>
  </si>
  <si>
    <t>ОАО "Воскресенск-Техноткань"</t>
  </si>
  <si>
    <t>5005000518</t>
  </si>
  <si>
    <t>МУП "Нерское ЖКХ"</t>
  </si>
  <si>
    <t>5005038688</t>
  </si>
  <si>
    <t>МУП "Ратмировское ЖКХ"</t>
  </si>
  <si>
    <t>5005038624</t>
  </si>
  <si>
    <t>ООО "ПКФ Фин-Строй"</t>
  </si>
  <si>
    <t>5025021072</t>
  </si>
  <si>
    <t>502501001</t>
  </si>
  <si>
    <t>ООО "Фирма "Дельта-1"</t>
  </si>
  <si>
    <t>7716147487</t>
  </si>
  <si>
    <t>771601001</t>
  </si>
  <si>
    <t>"1166 Военно - строительное управление " филиал ОАО "Главное управление обустройства войск"</t>
  </si>
  <si>
    <t>7703702341</t>
  </si>
  <si>
    <t>770301001</t>
  </si>
  <si>
    <t>"НИЦИАМТ-ФГУП-НАМИ"</t>
  </si>
  <si>
    <t>7711000924</t>
  </si>
  <si>
    <t>774301001</t>
  </si>
  <si>
    <t>«а/к 1784» Филиал ГУП МО «Мострансавто» г. Дмитров</t>
  </si>
  <si>
    <t>5000000017</t>
  </si>
  <si>
    <t>500702001</t>
  </si>
  <si>
    <t>ГУ "Психоневрологический интернат №3"</t>
  </si>
  <si>
    <t>5007008047</t>
  </si>
  <si>
    <t>500701001</t>
  </si>
  <si>
    <t>Дмитровский завод МЖБК - Филиал ОАО "Мостожелезобетонконструкция"</t>
  </si>
  <si>
    <t>7710121637</t>
  </si>
  <si>
    <t>ЗАО "АГРОМЕХСЕРВИС"</t>
  </si>
  <si>
    <t>5007006667</t>
  </si>
  <si>
    <t>ЗАО "Дмитров-Холдинг"</t>
  </si>
  <si>
    <t>5006006664</t>
  </si>
  <si>
    <t>ЗАО "Дмитровский трикотаж"</t>
  </si>
  <si>
    <t>5007001620</t>
  </si>
  <si>
    <t>ЗАО "Легион"</t>
  </si>
  <si>
    <t>5042090319</t>
  </si>
  <si>
    <t>504201001</t>
  </si>
  <si>
    <t>ОАО «Славянка» (Филиал «Солнечногорский»)</t>
  </si>
  <si>
    <t>504443001</t>
  </si>
  <si>
    <t>ООО "54 ПК"</t>
  </si>
  <si>
    <t>5007079834</t>
  </si>
  <si>
    <t>ООО "ГКХ"</t>
  </si>
  <si>
    <t>5007083654</t>
  </si>
  <si>
    <t>ООО "Дмитровтеплосервис"</t>
  </si>
  <si>
    <t>5007048177</t>
  </si>
  <si>
    <t>ООО "ЛЕКО"</t>
  </si>
  <si>
    <t>7725042385</t>
  </si>
  <si>
    <t>ООО "Машиностроитель-ДЗФС"</t>
  </si>
  <si>
    <t>5007041608</t>
  </si>
  <si>
    <t>ООО "Мега-Мечта"</t>
  </si>
  <si>
    <t>5007036044</t>
  </si>
  <si>
    <t>ООО "Сервис - Центр"</t>
  </si>
  <si>
    <t>5029067977</t>
  </si>
  <si>
    <t>ООО "Спортивно - развлекательный парк культуры и отдыха "Яхрома"</t>
  </si>
  <si>
    <t>5007069868</t>
  </si>
  <si>
    <t>ООО "ТЕТА"</t>
  </si>
  <si>
    <t>5007070670</t>
  </si>
  <si>
    <t>ООО "Фонте Аква"</t>
  </si>
  <si>
    <t>5007039750</t>
  </si>
  <si>
    <t>ООО "Эко-Жилком"</t>
  </si>
  <si>
    <t>5007041140</t>
  </si>
  <si>
    <t>ООО "Эн+ Рециклинг"</t>
  </si>
  <si>
    <t>5007057012</t>
  </si>
  <si>
    <t>ООО "Энергопартнер"</t>
  </si>
  <si>
    <t>5007061629</t>
  </si>
  <si>
    <t>ООО «Дмитровэнерго»</t>
  </si>
  <si>
    <t>5007044408</t>
  </si>
  <si>
    <t>ООО «Трансинвестэлектро»</t>
  </si>
  <si>
    <t>7708223293</t>
  </si>
  <si>
    <t>770801001</t>
  </si>
  <si>
    <t>ООО «Электросервис»</t>
  </si>
  <si>
    <t>5007050810</t>
  </si>
  <si>
    <t>ГБУ ПВВТ "Турист"</t>
  </si>
  <si>
    <t>5007008294</t>
  </si>
  <si>
    <t>ЗАО "ДЭлМЗ"</t>
  </si>
  <si>
    <t>5007031310</t>
  </si>
  <si>
    <t>МУП «УК г.п. Деденево»</t>
  </si>
  <si>
    <t>5007088807</t>
  </si>
  <si>
    <t>ОАО "ЖКХ г.п. Деденево"</t>
  </si>
  <si>
    <t>5007083703</t>
  </si>
  <si>
    <t>Филиал ОАО "ФСК ЕЭС" - Московское ПМЭС</t>
  </si>
  <si>
    <t>4716016979</t>
  </si>
  <si>
    <t>500743002</t>
  </si>
  <si>
    <t>ООО "ПОЛИМЕРКОНТЕЙНЕР 1"</t>
  </si>
  <si>
    <t>5007032018</t>
  </si>
  <si>
    <t>ОАО "ГАММА"</t>
  </si>
  <si>
    <t>5007006378</t>
  </si>
  <si>
    <t>ООО "Апраксин Центр"</t>
  </si>
  <si>
    <t>7705481426</t>
  </si>
  <si>
    <t>ООО "СЕМПО"</t>
  </si>
  <si>
    <t>7714508459</t>
  </si>
  <si>
    <t>771401001</t>
  </si>
  <si>
    <t>ООО "Тепло-ремсервиз"</t>
  </si>
  <si>
    <t>7704753363</t>
  </si>
  <si>
    <t>ФГУП "ТЦСКР "Озеро Круглое"</t>
  </si>
  <si>
    <t>5007008270</t>
  </si>
  <si>
    <t>МУП КХ "Егорьевские инженерные сети"</t>
  </si>
  <si>
    <t>5011025214</t>
  </si>
  <si>
    <t>501101001</t>
  </si>
  <si>
    <t>ГБСУ СО МО "Егорьевский дом-интернат"</t>
  </si>
  <si>
    <t>5011020336</t>
  </si>
  <si>
    <t>ГБСУСО МО "Колычевский ПНИ"</t>
  </si>
  <si>
    <t>5011005930</t>
  </si>
  <si>
    <t>ГБУЗ МО ПБ №3</t>
  </si>
  <si>
    <t>5011011388</t>
  </si>
  <si>
    <t>ЕМУП "Алникс"</t>
  </si>
  <si>
    <t>5011017380</t>
  </si>
  <si>
    <t>ЗАО "ТЕХОС"</t>
  </si>
  <si>
    <t>5011002143</t>
  </si>
  <si>
    <t>МУП "АЗИМУТ"</t>
  </si>
  <si>
    <t>5011018009</t>
  </si>
  <si>
    <t>МУП "Новь"</t>
  </si>
  <si>
    <t>5011018111</t>
  </si>
  <si>
    <t>МУП КХ "Егорьевская электрическая сеть"</t>
  </si>
  <si>
    <t>5011020664</t>
  </si>
  <si>
    <t>ОАО "Егорьевск-обувь"</t>
  </si>
  <si>
    <t>5011017647</t>
  </si>
  <si>
    <t>ОАО "ЕзАТИ"</t>
  </si>
  <si>
    <t>5011000900</t>
  </si>
  <si>
    <t>ОАО "Славянка" (Филиал "Ногинский")</t>
  </si>
  <si>
    <t>503143001</t>
  </si>
  <si>
    <t>ООО "Атлант"</t>
  </si>
  <si>
    <t>5011027927</t>
  </si>
  <si>
    <t>ООО "Егорьевская птицефабрика"</t>
  </si>
  <si>
    <t>5011020449</t>
  </si>
  <si>
    <t>ООО "Жилстрой"</t>
  </si>
  <si>
    <t>5011025655</t>
  </si>
  <si>
    <t>ООО "Жильё-XXI"</t>
  </si>
  <si>
    <t>5022091530</t>
  </si>
  <si>
    <t>502201001</t>
  </si>
  <si>
    <t>ООО "ПромЭкоСпецТехнологии"</t>
  </si>
  <si>
    <t>5011027525</t>
  </si>
  <si>
    <t>ООО "ЭНЕРГОИНВЕСТ"</t>
  </si>
  <si>
    <t>4706017437</t>
  </si>
  <si>
    <t>772501001</t>
  </si>
  <si>
    <t>ООО "ЭНЕРГОЦЕНТР"</t>
  </si>
  <si>
    <t>5011026560</t>
  </si>
  <si>
    <t>ООО "Юнихолд"</t>
  </si>
  <si>
    <t>5011033039</t>
  </si>
  <si>
    <t>ООО «РиэлтПроект»</t>
  </si>
  <si>
    <t>7743052587</t>
  </si>
  <si>
    <t>ООО Кондитерская фабрика "Егорьевская"</t>
  </si>
  <si>
    <t>5011020216</t>
  </si>
  <si>
    <t>МУП "ЖИЛЭП"</t>
  </si>
  <si>
    <t>5011002440</t>
  </si>
  <si>
    <t>ГБОУ НПО ПЛ № 96 МО</t>
  </si>
  <si>
    <t>5011004856</t>
  </si>
  <si>
    <t>ГБСУ СОМО "ЕПНИ"</t>
  </si>
  <si>
    <t>5011006941</t>
  </si>
  <si>
    <t>МУП "ЖКХ - Раменки"</t>
  </si>
  <si>
    <t>5011020142</t>
  </si>
  <si>
    <t>МУП "ЕСКХ Зарайского района"</t>
  </si>
  <si>
    <t>5014008866</t>
  </si>
  <si>
    <t>501401001</t>
  </si>
  <si>
    <t>ООО «Авдеевское»</t>
  </si>
  <si>
    <t>5014010086</t>
  </si>
  <si>
    <t>ООО Пульсар-Фарм</t>
  </si>
  <si>
    <t>5014010199</t>
  </si>
  <si>
    <t>СПК "Сельхозпродукты-2"</t>
  </si>
  <si>
    <t>5014008792</t>
  </si>
  <si>
    <t>ЗАО "Сибур-Петрокон"</t>
  </si>
  <si>
    <t>7727180750</t>
  </si>
  <si>
    <t>772701001</t>
  </si>
  <si>
    <t>ОАО "ДП "Истра-Нутриция"</t>
  </si>
  <si>
    <t>5017014392</t>
  </si>
  <si>
    <t>501701001</t>
  </si>
  <si>
    <t>ОАО "Сокол"</t>
  </si>
  <si>
    <t>5017014522</t>
  </si>
  <si>
    <t>УТЭТ МРФ "Центр" ОАО "Ростелеком"</t>
  </si>
  <si>
    <t>7707049388</t>
  </si>
  <si>
    <t>504743001</t>
  </si>
  <si>
    <t>ВНИЦ ВЭИ – филиал ФГУП ВЭИ</t>
  </si>
  <si>
    <t>7722026032</t>
  </si>
  <si>
    <t>501702001</t>
  </si>
  <si>
    <t>ГУП "Энергетик ВНИЦ"</t>
  </si>
  <si>
    <t>5017035956</t>
  </si>
  <si>
    <t>ДНП "РОУД"</t>
  </si>
  <si>
    <t>5017054282</t>
  </si>
  <si>
    <t>ЗАО "ЭНО"</t>
  </si>
  <si>
    <t>5017032666</t>
  </si>
  <si>
    <t>МОУ "Лучинская СОШ"</t>
  </si>
  <si>
    <t>5017048867</t>
  </si>
  <si>
    <t>МУП "Истринская сетевая компания"</t>
  </si>
  <si>
    <t>5017086622</t>
  </si>
  <si>
    <t>МУП "Истринский Водоканал"</t>
  </si>
  <si>
    <t>5017046926</t>
  </si>
  <si>
    <t>МУП "Истринский полигон ТБО"</t>
  </si>
  <si>
    <t>5017034913</t>
  </si>
  <si>
    <t>МУП "Объединение «Истринские  электросети"</t>
  </si>
  <si>
    <t>5017034511</t>
  </si>
  <si>
    <t>НП «ЦАРСКОЕ СЕЛО»</t>
  </si>
  <si>
    <t>5017088669</t>
  </si>
  <si>
    <t>Некоммерческое партнерство «Царское село»</t>
  </si>
  <si>
    <t>5017055624</t>
  </si>
  <si>
    <t>ОАО "Истринская теплосеть"</t>
  </si>
  <si>
    <t>5017067757</t>
  </si>
  <si>
    <t>ОАО УПТК ОАО "ПСО-13"</t>
  </si>
  <si>
    <t>5017000079</t>
  </si>
  <si>
    <t>ООО "Лидер"</t>
  </si>
  <si>
    <t>7717501028</t>
  </si>
  <si>
    <t>ООО "Трасса 48/58"</t>
  </si>
  <si>
    <t>5017081536</t>
  </si>
  <si>
    <t>ООО «Инжводком»</t>
  </si>
  <si>
    <t>5017051524</t>
  </si>
  <si>
    <t>ООО "Управляющая организация "Прогресс ЖКХ"</t>
  </si>
  <si>
    <t>5017073493</t>
  </si>
  <si>
    <t>МУП "Бужаровское РЭП ЖКХ"</t>
  </si>
  <si>
    <t>5017031214</t>
  </si>
  <si>
    <t>МУП "Букаревское РЭП ЖКХ"</t>
  </si>
  <si>
    <t>5017030997</t>
  </si>
  <si>
    <t>Некоммерческое партнерство «ЛэндиКо»</t>
  </si>
  <si>
    <t>5044052816</t>
  </si>
  <si>
    <t>504401001</t>
  </si>
  <si>
    <t>Филиал ОАО «РЭУ» «Западный»</t>
  </si>
  <si>
    <t>7714783092</t>
  </si>
  <si>
    <t>503243001</t>
  </si>
  <si>
    <t>ООО "Монолитстройсервис"</t>
  </si>
  <si>
    <t>7719284153</t>
  </si>
  <si>
    <t>МУП "Костровское РЭП ЖКХ"</t>
  </si>
  <si>
    <t>5017030877</t>
  </si>
  <si>
    <t>филиал ОАО "ГАЗПРОМ"- "Пансионат "Союз"</t>
  </si>
  <si>
    <t>7736050003</t>
  </si>
  <si>
    <t>ЗАО "Санаторий Истра"</t>
  </si>
  <si>
    <t>5017003947</t>
  </si>
  <si>
    <t>ОАО "Ново-Иерусалимский кирпичный завод"</t>
  </si>
  <si>
    <t>5017014441</t>
  </si>
  <si>
    <t>МУП сельского поселения Новопетровское "Новопетровское ПТО ЖКХ"</t>
  </si>
  <si>
    <t>5017030348</t>
  </si>
  <si>
    <t>МУП Обушковское РЭП ЖКХ</t>
  </si>
  <si>
    <t>5017031750</t>
  </si>
  <si>
    <t>МУП "Онуфриевское РЭП ЖКХ"</t>
  </si>
  <si>
    <t>5017031260</t>
  </si>
  <si>
    <t>ООО "Атлас Комэкс"</t>
  </si>
  <si>
    <t>7710756997</t>
  </si>
  <si>
    <t>771001001</t>
  </si>
  <si>
    <t>ООО ИК «АТЛАС»</t>
  </si>
  <si>
    <t>7709836888</t>
  </si>
  <si>
    <t>ДНП "Чистые пруды"</t>
  </si>
  <si>
    <t>5017088926</t>
  </si>
  <si>
    <t>МУП "Павло-Слободское РЭП ЖКХ"</t>
  </si>
  <si>
    <t>5017031077</t>
  </si>
  <si>
    <t>ФГБУ "ОК "Снегири"</t>
  </si>
  <si>
    <t>5017003810</t>
  </si>
  <si>
    <t>МУП "Ядроминское РЭП ЖКХ"</t>
  </si>
  <si>
    <t>5017031775</t>
  </si>
  <si>
    <t>МУП «Домнинское»</t>
  </si>
  <si>
    <t>5019020602</t>
  </si>
  <si>
    <t>филиал "Каширская ГРЭС" ОАО "ИНТЕР РАО- Электрогенерация"</t>
  </si>
  <si>
    <t>7704784450</t>
  </si>
  <si>
    <t>501943001</t>
  </si>
  <si>
    <t>МУП "ДЕЗ "Горхоз"</t>
  </si>
  <si>
    <t>5019021684</t>
  </si>
  <si>
    <t>МУП «ПТК»</t>
  </si>
  <si>
    <t>5019022504</t>
  </si>
  <si>
    <t>МУП «СтройДвор»</t>
  </si>
  <si>
    <t>5019022494</t>
  </si>
  <si>
    <t>ОАО "Вологодская сбытовая компания"</t>
  </si>
  <si>
    <t>3525154831</t>
  </si>
  <si>
    <t>091750001</t>
  </si>
  <si>
    <t>ОАО "Каширский завод металлоконструкций и котлостроения"</t>
  </si>
  <si>
    <t>5019003188</t>
  </si>
  <si>
    <t>ОАО "Ожерельевский комбикормовый завод"</t>
  </si>
  <si>
    <t>5019002410</t>
  </si>
  <si>
    <t>ОАО "Первая генерирующая компания оптового рынка электроэнергии»</t>
  </si>
  <si>
    <t>7203158282</t>
  </si>
  <si>
    <t>501902001</t>
  </si>
  <si>
    <t>ООО "ЭнергоКомплекс"</t>
  </si>
  <si>
    <t>5019024928</t>
  </si>
  <si>
    <t>ФГУП ДЭП № 29</t>
  </si>
  <si>
    <t>5019022906</t>
  </si>
  <si>
    <t>ООО "Жилресурс"</t>
  </si>
  <si>
    <t>5019019276</t>
  </si>
  <si>
    <t>ООО "ОКС"</t>
  </si>
  <si>
    <t>5019023949</t>
  </si>
  <si>
    <t>ООО "Ожерельевская Керамика"</t>
  </si>
  <si>
    <t>5008044601</t>
  </si>
  <si>
    <t>МУП "Знаменское"</t>
  </si>
  <si>
    <t>5019023064</t>
  </si>
  <si>
    <t>ООО "Люсена"</t>
  </si>
  <si>
    <t>5019020000</t>
  </si>
  <si>
    <t>ЗАО "Каширское"</t>
  </si>
  <si>
    <t>5019015634</t>
  </si>
  <si>
    <t>ОАО "Московский завод "Кристалл" филиал "Корыстово"</t>
  </si>
  <si>
    <t>7722019116</t>
  </si>
  <si>
    <t>МУП "Феникс"</t>
  </si>
  <si>
    <t>5019022952</t>
  </si>
  <si>
    <t>Филиал ГУП МО "Мособлгаз"-"Клинмежрайгаз"</t>
  </si>
  <si>
    <t>502002002</t>
  </si>
  <si>
    <t>МУП "Высоковский коммунальщик"</t>
  </si>
  <si>
    <t>5020044492</t>
  </si>
  <si>
    <t>502001001</t>
  </si>
  <si>
    <t>ЗАО «Водоканал»</t>
  </si>
  <si>
    <t>5020051845</t>
  </si>
  <si>
    <t>ЗАО «ФармАссист»</t>
  </si>
  <si>
    <t>5020021456</t>
  </si>
  <si>
    <t>773401001</t>
  </si>
  <si>
    <t>МУП "Клинские электрические сети"</t>
  </si>
  <si>
    <t>5020033571</t>
  </si>
  <si>
    <t>МУП "Чистый город"</t>
  </si>
  <si>
    <t>5020042431</t>
  </si>
  <si>
    <t>ОАО "Мясокомбинат Клинский"</t>
  </si>
  <si>
    <t>5020002260</t>
  </si>
  <si>
    <t>ОАО "Термоприбор"</t>
  </si>
  <si>
    <t>5020002728</t>
  </si>
  <si>
    <t>ООО "Клинволокно Гидротехника"</t>
  </si>
  <si>
    <t>5020028846</t>
  </si>
  <si>
    <t>ООО "Клинтеплоэнергосервис"</t>
  </si>
  <si>
    <t>5020039630</t>
  </si>
  <si>
    <t>ООО "Промэлектросеть"</t>
  </si>
  <si>
    <t>5020063223</t>
  </si>
  <si>
    <t>5020052207</t>
  </si>
  <si>
    <t>ООО "Эгера"</t>
  </si>
  <si>
    <t>5020030690</t>
  </si>
  <si>
    <t>ОАО "Гололобовский кирпичный завод"</t>
  </si>
  <si>
    <t>5070000010</t>
  </si>
  <si>
    <t>ОАО "Песковский комбинат строительных материалов"</t>
  </si>
  <si>
    <t>5070000042</t>
  </si>
  <si>
    <t>507001001</t>
  </si>
  <si>
    <t>ООО "МКХ Коломенского района"</t>
  </si>
  <si>
    <t>5022560710</t>
  </si>
  <si>
    <t>ООО "ЭНЕРГОТРЕЙД"</t>
  </si>
  <si>
    <t>5022556168</t>
  </si>
  <si>
    <t>ЗАО ПО «Карасевский керамический завод»</t>
  </si>
  <si>
    <t>5027130359</t>
  </si>
  <si>
    <t>ОАО "Славянка" филиал "Рязанский"</t>
  </si>
  <si>
    <t>623043001</t>
  </si>
  <si>
    <t>ФГБУ "ДДО "Непецино"</t>
  </si>
  <si>
    <t>5070001279</t>
  </si>
  <si>
    <t>ГАСУСО МО "Черкизовский психоневрологический интернат"</t>
  </si>
  <si>
    <t>5070000719</t>
  </si>
  <si>
    <t>ЗАО  "НАТЭК Инвест - Энерго"</t>
  </si>
  <si>
    <t>7724554013</t>
  </si>
  <si>
    <t>ЗАО "Бецема"</t>
  </si>
  <si>
    <t>5024012580</t>
  </si>
  <si>
    <t>ЗАО "Вектор плюс"</t>
  </si>
  <si>
    <t>5024099693</t>
  </si>
  <si>
    <t>ЗАО "Никольское"</t>
  </si>
  <si>
    <t>5024013512</t>
  </si>
  <si>
    <t>ЗАО "Новая усадьба"</t>
  </si>
  <si>
    <t>7728587940</t>
  </si>
  <si>
    <t>ЗАО «К-РАЭСК»</t>
  </si>
  <si>
    <t>5024064860</t>
  </si>
  <si>
    <t>ЗАО"Бецема"</t>
  </si>
  <si>
    <t>Муниципальное автотранспортное предприятие "Красногорское" Муниципального образования "Красногорский район"</t>
  </si>
  <si>
    <t>5024009114</t>
  </si>
  <si>
    <t>ОАО "Водоканал "Павшино"</t>
  </si>
  <si>
    <t>5024139635</t>
  </si>
  <si>
    <t>ОАО "Водоканал"</t>
  </si>
  <si>
    <t>5024022700</t>
  </si>
  <si>
    <t>ОАО "Красногорская теплосеть"</t>
  </si>
  <si>
    <t>5024047494</t>
  </si>
  <si>
    <t>ОАО "Красногорская электрическая сеть"</t>
  </si>
  <si>
    <t>5024037961</t>
  </si>
  <si>
    <t>ОАО "Красногорское агропромышленное общество"</t>
  </si>
  <si>
    <t>5024043796</t>
  </si>
  <si>
    <t>ОАО "Красногорское предприятие электрических сетей"</t>
  </si>
  <si>
    <t>5024105629</t>
  </si>
  <si>
    <t>402401001</t>
  </si>
  <si>
    <t>ОАО "МОЭК-Генерация"</t>
  </si>
  <si>
    <t>7720615579</t>
  </si>
  <si>
    <t>772001001</t>
  </si>
  <si>
    <t>ОАО "Подводтрубопроводстрой фил. №1"</t>
  </si>
  <si>
    <t>7706003937</t>
  </si>
  <si>
    <t>772513181</t>
  </si>
  <si>
    <t>ОАО "ТС Аптечка"</t>
  </si>
  <si>
    <t>7717569428</t>
  </si>
  <si>
    <t>771701001</t>
  </si>
  <si>
    <t>ОАО "ЭКК"</t>
  </si>
  <si>
    <t>5024113605</t>
  </si>
  <si>
    <t>ОАО КМЗ</t>
  </si>
  <si>
    <t>5024022965</t>
  </si>
  <si>
    <t>ООО "Арсана-2000"</t>
  </si>
  <si>
    <t>7726280008</t>
  </si>
  <si>
    <t>ООО "ИСК Славянская"</t>
  </si>
  <si>
    <t>7707298747</t>
  </si>
  <si>
    <t>ООО "КНАУФ ГИПС"</t>
  </si>
  <si>
    <t>5024051564</t>
  </si>
  <si>
    <t>ООО "Ленинский луч"</t>
  </si>
  <si>
    <t>7838024355</t>
  </si>
  <si>
    <t>ООО "Маркет трейд центр"</t>
  </si>
  <si>
    <t>5024043965</t>
  </si>
  <si>
    <t>ООО "Новорижское"</t>
  </si>
  <si>
    <t>5024085718</t>
  </si>
  <si>
    <t>ООО "РЭП Красногорье"</t>
  </si>
  <si>
    <t>5024073776</t>
  </si>
  <si>
    <t>ООО "РЭС"</t>
  </si>
  <si>
    <t>5032159515</t>
  </si>
  <si>
    <t>503201001</t>
  </si>
  <si>
    <t>ООО "РегионЭнергоСервис" обособленное подразделение г.Красногорск</t>
  </si>
  <si>
    <t>502445001</t>
  </si>
  <si>
    <t>ООО "СтройСети"</t>
  </si>
  <si>
    <t>5032116938</t>
  </si>
  <si>
    <t>ООО «Агентство недвижимости «Наш Дом-М»</t>
  </si>
  <si>
    <t>7703150080</t>
  </si>
  <si>
    <t>Филиал ГУП МО "Мособлгаз"-"Красногорскмежрайгаз"</t>
  </si>
  <si>
    <t>502402000</t>
  </si>
  <si>
    <t>ОАО "175 Деревообрабатывающий комбинат"</t>
  </si>
  <si>
    <t>5024060150</t>
  </si>
  <si>
    <t>ООО "Акватория"</t>
  </si>
  <si>
    <t>5024033942</t>
  </si>
  <si>
    <t>ООО "Нахабинские инженерные сети"</t>
  </si>
  <si>
    <t>5024092779</t>
  </si>
  <si>
    <t>ООО "Сельхозполимер"</t>
  </si>
  <si>
    <t>5024089293</t>
  </si>
  <si>
    <t>ГБУЗ "МГОБ №62 ДЗМ"</t>
  </si>
  <si>
    <t>5024001482</t>
  </si>
  <si>
    <t>ООО "Маркет Сервис"</t>
  </si>
  <si>
    <t>5024104907</t>
  </si>
  <si>
    <t>Филиал ГУП МО "Молсоблгаз" "Подольскмежрайгаз"</t>
  </si>
  <si>
    <t>503602001</t>
  </si>
  <si>
    <t>Филиал ГУП МО "Мособлгаз"-"Одинцовомежрайгаз"</t>
  </si>
  <si>
    <t>7707083893</t>
  </si>
  <si>
    <t>775001001</t>
  </si>
  <si>
    <t>ЗАО « МОСМЕК»</t>
  </si>
  <si>
    <t>5003086982</t>
  </si>
  <si>
    <t>500301001</t>
  </si>
  <si>
    <t>МУП "Видновское ПТО ГХ"</t>
  </si>
  <si>
    <t>5003002816</t>
  </si>
  <si>
    <t>ОАО "МГПЗ"</t>
  </si>
  <si>
    <t>5003055920</t>
  </si>
  <si>
    <t>ОАО "Москокс"</t>
  </si>
  <si>
    <t>5003003915</t>
  </si>
  <si>
    <t>ООО "Управляющая компания "МЕГА-ГРУП"</t>
  </si>
  <si>
    <t>5003093179</t>
  </si>
  <si>
    <t>ФГУП "Комплекс" ФСБ России</t>
  </si>
  <si>
    <t>5003005239</t>
  </si>
  <si>
    <t>ФГБУ "РРЦ "Детство" Минздрава России</t>
  </si>
  <si>
    <t>5003018904</t>
  </si>
  <si>
    <t>ФГУП ПИПВЭ им. Чумакова</t>
  </si>
  <si>
    <t>5003005824</t>
  </si>
  <si>
    <t>775101001</t>
  </si>
  <si>
    <t>НУ "Учебный центр Московского областного  объединения организаций профсоюзов"</t>
  </si>
  <si>
    <t>5003003520</t>
  </si>
  <si>
    <t>ООО "Электра"</t>
  </si>
  <si>
    <t>7727510448</t>
  </si>
  <si>
    <t>ОАО ТФ "Возрождение"</t>
  </si>
  <si>
    <t>5003001178</t>
  </si>
  <si>
    <t>ЗАО Кварцит</t>
  </si>
  <si>
    <t>5005027238</t>
  </si>
  <si>
    <t>Психоневрологический интернат №5</t>
  </si>
  <si>
    <t>ФЛ ОК "Ватутинки" ФГУП ОПК "БОР" УД П РФ</t>
  </si>
  <si>
    <t>500302001</t>
  </si>
  <si>
    <t>294 ЦСООР МЧС</t>
  </si>
  <si>
    <t>5003008102</t>
  </si>
  <si>
    <t>ЗАО "Мосрентген"</t>
  </si>
  <si>
    <t>5003000880</t>
  </si>
  <si>
    <t>ООО «Газпром ВНИИГАЗ»</t>
  </si>
  <si>
    <t>5003028155</t>
  </si>
  <si>
    <t>ЗАО "Совхоз имени Ленина"</t>
  </si>
  <si>
    <t>5003009032</t>
  </si>
  <si>
    <t>Управление по эксплуатации делового центра</t>
  </si>
  <si>
    <t>997250001</t>
  </si>
  <si>
    <t>ОАО "Новомосковский Технопарк"</t>
  </si>
  <si>
    <t>5003004676</t>
  </si>
  <si>
    <t>ОАО Клинический санаторий Главмосстроя "Валуево"</t>
  </si>
  <si>
    <t>7710013582</t>
  </si>
  <si>
    <t>МП "Лотошинское ЖКХ"</t>
  </si>
  <si>
    <t>5071005886</t>
  </si>
  <si>
    <t>507101001</t>
  </si>
  <si>
    <t>МП "Благоустройство"</t>
  </si>
  <si>
    <t>5071001803</t>
  </si>
  <si>
    <t>ОАО "Лотошинский автодор"</t>
  </si>
  <si>
    <t>5071000461</t>
  </si>
  <si>
    <t>ГБУЗ МО "ПБ № 12"</t>
  </si>
  <si>
    <t>5071001391</t>
  </si>
  <si>
    <t>МП "Жилкомсервис"</t>
  </si>
  <si>
    <t>5071004120</t>
  </si>
  <si>
    <t>ОАО"Полигон"</t>
  </si>
  <si>
    <t>5072002510</t>
  </si>
  <si>
    <t>507201001</t>
  </si>
  <si>
    <t>ООО "ВТКХ"</t>
  </si>
  <si>
    <t>5072003225</t>
  </si>
  <si>
    <t>ФГУ "Бронницкая КЭЧ района Минобороны России"</t>
  </si>
  <si>
    <t>5002099347</t>
  </si>
  <si>
    <t>500201001</t>
  </si>
  <si>
    <t>ОАО "БШФ"</t>
  </si>
  <si>
    <t>5072701131</t>
  </si>
  <si>
    <t>"Межрайонное автотранспортное предприятие № 2 Автоколонна 1417" Филиал ГУП МО "Мострансавто" г. Коломна</t>
  </si>
  <si>
    <t>502202001</t>
  </si>
  <si>
    <t>ЗАО НПП "КлАСС"</t>
  </si>
  <si>
    <t>7724032017</t>
  </si>
  <si>
    <t>МАП №2 Автоколонна 1417" филиал ГУП МО "Мострансавто</t>
  </si>
  <si>
    <t>507231001</t>
  </si>
  <si>
    <t>ОАО "Водотеплоканализационное хозяйство"</t>
  </si>
  <si>
    <t>5072724210</t>
  </si>
  <si>
    <t>ООО "УК "Комфорт"</t>
  </si>
  <si>
    <t>5072725478</t>
  </si>
  <si>
    <t>Гавриловское линейное производственное управление магистральных газопроводов - филиал ООО “Газпром трансгаз Москва”</t>
  </si>
  <si>
    <t>ЗАО "ГОРАК"</t>
  </si>
  <si>
    <t>5072701075</t>
  </si>
  <si>
    <t>ОАО "Мосэнерго"</t>
  </si>
  <si>
    <t>7705035012</t>
  </si>
  <si>
    <t>997450001</t>
  </si>
  <si>
    <t>Филиал ГУП МО « Мособлгаз » «Раменскоемежрайгаз»</t>
  </si>
  <si>
    <t>504002001</t>
  </si>
  <si>
    <t>МУП "Комбинат ЖКХ и благоустройства" поселка Красково</t>
  </si>
  <si>
    <t>5027084381</t>
  </si>
  <si>
    <t>502701001</t>
  </si>
  <si>
    <t>5027010164</t>
  </si>
  <si>
    <t>ФГУП «Коренево» Россельхозакадемии</t>
  </si>
  <si>
    <t>5027031319</t>
  </si>
  <si>
    <t>ЗАО "Октябрьская электросеть"</t>
  </si>
  <si>
    <t>5027107060</t>
  </si>
  <si>
    <t>ЗАО "Спецодежда"</t>
  </si>
  <si>
    <t>5027024400</t>
  </si>
  <si>
    <t>ЗАО "Торгмаш"</t>
  </si>
  <si>
    <t>5027032418</t>
  </si>
  <si>
    <t>ОАО "ДОК №13"</t>
  </si>
  <si>
    <t>5027034849</t>
  </si>
  <si>
    <t>ОАО "Люберецкая теплосеть"</t>
  </si>
  <si>
    <t>5027130221</t>
  </si>
  <si>
    <t>ОАО "Люберецкий водоканал"</t>
  </si>
  <si>
    <t>5027130197</t>
  </si>
  <si>
    <t>ОАО "Люберецкий завод "Пластмасс"</t>
  </si>
  <si>
    <t>5027100964</t>
  </si>
  <si>
    <t>ОАО «МСУ-9»</t>
  </si>
  <si>
    <t>5027035240</t>
  </si>
  <si>
    <t>ОАО «Панки»</t>
  </si>
  <si>
    <t>5027026044</t>
  </si>
  <si>
    <t>ОАО «Радар-2633»</t>
  </si>
  <si>
    <t>5027149374</t>
  </si>
  <si>
    <t>ОАО"Камов"</t>
  </si>
  <si>
    <t>5027033274</t>
  </si>
  <si>
    <t>ООО "Деловой центр на Смирновской"</t>
  </si>
  <si>
    <t>5027121227</t>
  </si>
  <si>
    <t>ООО "Инжтрасс-строй"</t>
  </si>
  <si>
    <t>7723159532</t>
  </si>
  <si>
    <t>772301001</t>
  </si>
  <si>
    <t>ООО "МЖК "Люберцы-2"</t>
  </si>
  <si>
    <t>5027126306</t>
  </si>
  <si>
    <t>ООО "Теплоэнергосервис"</t>
  </si>
  <si>
    <t>5027099317</t>
  </si>
  <si>
    <t>772101001</t>
  </si>
  <si>
    <t>ООО "ЭНИТ"</t>
  </si>
  <si>
    <t>5027034630</t>
  </si>
  <si>
    <t>ООО "ЭнергоСтрой"</t>
  </si>
  <si>
    <t>7706771230</t>
  </si>
  <si>
    <t>ООО «КОА-Газ»</t>
  </si>
  <si>
    <t>7731179571</t>
  </si>
  <si>
    <t>ООО «Любэнергоснаб»</t>
  </si>
  <si>
    <t>5027098306</t>
  </si>
  <si>
    <t>ООО «Энергоресурс-Холдинг»</t>
  </si>
  <si>
    <t>5027100548</t>
  </si>
  <si>
    <t>ООО Охранно-юридическое бюро"ПАРТНЕР"</t>
  </si>
  <si>
    <t>5027131666</t>
  </si>
  <si>
    <t>МУП ЖКХ ГП Малаховка</t>
  </si>
  <si>
    <t>5027052196</t>
  </si>
  <si>
    <t>ОАО "Малаховский экспериментальный завод"</t>
  </si>
  <si>
    <t>5027028130</t>
  </si>
  <si>
    <t>ООО "ПСТ"</t>
  </si>
  <si>
    <t>5027196247</t>
  </si>
  <si>
    <t>ЗАО "ОКТЕКС"</t>
  </si>
  <si>
    <t>5027070068</t>
  </si>
  <si>
    <t>МУП "Октябрьский водоканал"</t>
  </si>
  <si>
    <t>5027089781</t>
  </si>
  <si>
    <t>МУП "Октябрьское Жилищное Управление"</t>
  </si>
  <si>
    <t>5027090498</t>
  </si>
  <si>
    <t>ООО "РИК"</t>
  </si>
  <si>
    <t>5051007910</t>
  </si>
  <si>
    <t>МУП "ТКК"</t>
  </si>
  <si>
    <t>5027202116</t>
  </si>
  <si>
    <t>ОАО "МВЗ им. М.Л. Миля"</t>
  </si>
  <si>
    <t>7718016666</t>
  </si>
  <si>
    <t>774850001</t>
  </si>
  <si>
    <t>ООО "ТомЭГ"</t>
  </si>
  <si>
    <t>5027116330</t>
  </si>
  <si>
    <t>ООО "ЭНЕРГОСЕРВИС"</t>
  </si>
  <si>
    <t>5027098352</t>
  </si>
  <si>
    <t>ООО «Теплоэлектрогенерация»</t>
  </si>
  <si>
    <t>5027153980</t>
  </si>
  <si>
    <t>ЗАО "Можайский"</t>
  </si>
  <si>
    <t>5028000377</t>
  </si>
  <si>
    <t>502801001</t>
  </si>
  <si>
    <t>ЗАО Производственное предприятие "Авторос-2"</t>
  </si>
  <si>
    <t>5028015528</t>
  </si>
  <si>
    <t>МУП "ЖКХ г. Можайска"</t>
  </si>
  <si>
    <t>5028018582</t>
  </si>
  <si>
    <t>МУП "ПОЛИГОН"</t>
  </si>
  <si>
    <t>5028025269</t>
  </si>
  <si>
    <t>ОАО "Водоканал Московской области"</t>
  </si>
  <si>
    <t>5056011395</t>
  </si>
  <si>
    <t>ОАО "Славянка" (Филиал "Кубинский")</t>
  </si>
  <si>
    <t>Общество с ограниченной ответственноестью "Можайское Автотранспортное Предприятие"</t>
  </si>
  <si>
    <t>5028024402</t>
  </si>
  <si>
    <t>ЗАО "Колхоз Уваровский"</t>
  </si>
  <si>
    <t>5028015648</t>
  </si>
  <si>
    <t>МУП "ЖКХ сельского поселения Борисовское"</t>
  </si>
  <si>
    <t>5028025332</t>
  </si>
  <si>
    <t>ООО "В Берлоге"</t>
  </si>
  <si>
    <t>5022088287</t>
  </si>
  <si>
    <t>ЗАО "198 КЖИ"</t>
  </si>
  <si>
    <t>5028002208</t>
  </si>
  <si>
    <t>Дом приемов "Богородское"</t>
  </si>
  <si>
    <t>Муниципальное унитарное предприятие городского поселения Видное Ленинского муниципального района Московской области "Видновский троллейбусный парк"</t>
  </si>
  <si>
    <t>5003032200</t>
  </si>
  <si>
    <t>ОАО "Московская областная энергосетевая компания"</t>
  </si>
  <si>
    <t>5032137342</t>
  </si>
  <si>
    <t>ООО "Ленинвест-Холдинг"</t>
  </si>
  <si>
    <t>5003061642</t>
  </si>
  <si>
    <t>ООО "Мечел-Энерго"</t>
  </si>
  <si>
    <t>7722245108</t>
  </si>
  <si>
    <t>500332001</t>
  </si>
  <si>
    <t>ФБУ «Санаторий «Вороново» Министерства экономического развития Российской Федерации»</t>
  </si>
  <si>
    <t>5074001505</t>
  </si>
  <si>
    <t>ФГУП АПК "Воскресенский"</t>
  </si>
  <si>
    <t>5003034790</t>
  </si>
  <si>
    <t>ФГУП Центр радиотехнического оборудования и связи гражданской авиации</t>
  </si>
  <si>
    <t>5003000401</t>
  </si>
  <si>
    <t>ФГБОУ ВПО МГУЛ</t>
  </si>
  <si>
    <t>5029010057</t>
  </si>
  <si>
    <t>502901001</t>
  </si>
  <si>
    <t>ЖСПК "Вешки-95"</t>
  </si>
  <si>
    <t>5029036979</t>
  </si>
  <si>
    <t>МУП "Полигон"</t>
  </si>
  <si>
    <t>5029055629</t>
  </si>
  <si>
    <t>МУП «ГЖЭУ-4»</t>
  </si>
  <si>
    <t>5029033350</t>
  </si>
  <si>
    <t>ОАО "Вешки"</t>
  </si>
  <si>
    <t>5029004007</t>
  </si>
  <si>
    <t>ОАО "Водоканал-Мытищи"</t>
  </si>
  <si>
    <t>5029088173</t>
  </si>
  <si>
    <t>ОАО "Метровагонмаш"</t>
  </si>
  <si>
    <t>5029006702</t>
  </si>
  <si>
    <t>ОАО "Мытищинская теплосеть"</t>
  </si>
  <si>
    <t>5029004624</t>
  </si>
  <si>
    <t>ОАО "Мытищинская электросетевая компания"</t>
  </si>
  <si>
    <t>5029146844</t>
  </si>
  <si>
    <t>ОАО "Электросеть" Мытищи</t>
  </si>
  <si>
    <t>5029087589</t>
  </si>
  <si>
    <t>ОАО «Мосстройпластмасс»</t>
  </si>
  <si>
    <t>5029007199</t>
  </si>
  <si>
    <t>ООО "АвангардЪ-Контракт"</t>
  </si>
  <si>
    <t>7706231115</t>
  </si>
  <si>
    <t>ООО "Лирсот"</t>
  </si>
  <si>
    <t>7712026280</t>
  </si>
  <si>
    <t>ООО "СК "МосОблЭлектро"</t>
  </si>
  <si>
    <t>5029147051</t>
  </si>
  <si>
    <t>ООО "Санаторий "Подлипки"</t>
  </si>
  <si>
    <t>5029998609</t>
  </si>
  <si>
    <t>ООО «ТП 162»</t>
  </si>
  <si>
    <t>5029110630</t>
  </si>
  <si>
    <t>ООО «Таркетт Соммер»</t>
  </si>
  <si>
    <t>7727223490</t>
  </si>
  <si>
    <t>Пансионат с лечением "Березовая роща" Московской железной дороги - филиал ОАО "РЖД"</t>
  </si>
  <si>
    <t>997950001</t>
  </si>
  <si>
    <t>ТСЖ "Вешки-Сити"</t>
  </si>
  <si>
    <t>5029058362</t>
  </si>
  <si>
    <t>УК Нехлюдово</t>
  </si>
  <si>
    <t>5029180563</t>
  </si>
  <si>
    <t>Филиал ГУП МО «Мособлгаз» - «Мытищимежрайгаз»</t>
  </si>
  <si>
    <t>502902001</t>
  </si>
  <si>
    <t>ЗАО "Туристский комплекс Клязьминское водохранилище"</t>
  </si>
  <si>
    <t>5029026466</t>
  </si>
  <si>
    <t>Пансионат "Пестово" Главного управления Центрального банка Российской Федерации по Центральному федеральному округу г. Москвы</t>
  </si>
  <si>
    <t>7702235133</t>
  </si>
  <si>
    <t>775031014</t>
  </si>
  <si>
    <t>МУП "Федоскинские инженерные системы"</t>
  </si>
  <si>
    <t>5029136483</t>
  </si>
  <si>
    <t>"МУП "Водоканал" г. Наро-Фоминск"</t>
  </si>
  <si>
    <t>5030015500</t>
  </si>
  <si>
    <t>503001001</t>
  </si>
  <si>
    <t>ЗАО "Группа "Энерготехсервис"</t>
  </si>
  <si>
    <t>7719161472</t>
  </si>
  <si>
    <t>771901001</t>
  </si>
  <si>
    <t>ЗАО "Элинар-Бройлер"</t>
  </si>
  <si>
    <t>5030036290</t>
  </si>
  <si>
    <t>Некоммерческое партнерство "Турейка"</t>
  </si>
  <si>
    <t>5030030724</t>
  </si>
  <si>
    <t>ОАО "Наро-Фоминский хладокомбинат"</t>
  </si>
  <si>
    <t>5030004410</t>
  </si>
  <si>
    <t>ОАО "ЭкоКомплекс-Наро-Фоминск"</t>
  </si>
  <si>
    <t>5030046523</t>
  </si>
  <si>
    <t>ОАО «Трест Гидромонтаж»</t>
  </si>
  <si>
    <t>5030004820</t>
  </si>
  <si>
    <t>ООО "Дирекция Голицыно-3"</t>
  </si>
  <si>
    <t>5030070371</t>
  </si>
  <si>
    <t>ООО "Жилкомсервис"</t>
  </si>
  <si>
    <t>5030049130</t>
  </si>
  <si>
    <t>ООО "Коммунальный энергетик"</t>
  </si>
  <si>
    <t>5030066400</t>
  </si>
  <si>
    <t>ООО "Кузнецовский комбинат"</t>
  </si>
  <si>
    <t>5030049820</t>
  </si>
  <si>
    <t>ООО "НТЭК"</t>
  </si>
  <si>
    <t>5030053538</t>
  </si>
  <si>
    <t>ООО "Наро-Фоминская электросетевая компания"</t>
  </si>
  <si>
    <t>5030046058</t>
  </si>
  <si>
    <t>ООО "Селятинские коммунальные системы Гидромонтаж"</t>
  </si>
  <si>
    <t>5030049154</t>
  </si>
  <si>
    <t>ООО "Управляющая компания "Остов Эксплуатация"</t>
  </si>
  <si>
    <t>5030067509</t>
  </si>
  <si>
    <t>ООО "Энергия тепла"</t>
  </si>
  <si>
    <t>7724751741</t>
  </si>
  <si>
    <t>772401001</t>
  </si>
  <si>
    <t>Пансионат "Нара" филиал ГУП МО "Мострансавто"</t>
  </si>
  <si>
    <t>503002002</t>
  </si>
  <si>
    <t>Филиал ГУП МО "Мособлгаз" "Наро-Фомискмежрайгаз"</t>
  </si>
  <si>
    <t>503002001</t>
  </si>
  <si>
    <t>ООО "ВЕРЕЯ-ТЕПЛО"</t>
  </si>
  <si>
    <t>5030058060</t>
  </si>
  <si>
    <t>ООО "Алабинский опытный завод"</t>
  </si>
  <si>
    <t>5030019255</t>
  </si>
  <si>
    <t>ЗАО "ЗЭИМ "Элинар"</t>
  </si>
  <si>
    <t>5030035264</t>
  </si>
  <si>
    <t>ЗАО "БЭС"</t>
  </si>
  <si>
    <t>5031095604</t>
  </si>
  <si>
    <t>503101001</t>
  </si>
  <si>
    <t>ЗАО "Центрдорстрой-ЦРМ""</t>
  </si>
  <si>
    <t>5031044254</t>
  </si>
  <si>
    <t>ОАО "НКС"</t>
  </si>
  <si>
    <t>5031078359</t>
  </si>
  <si>
    <t>ФГУП "ФТ-Центр"</t>
  </si>
  <si>
    <t>7709007859</t>
  </si>
  <si>
    <t>ЗАО "Агрокомплекс Ногинский"</t>
  </si>
  <si>
    <t>5031069844</t>
  </si>
  <si>
    <t>ЗАО "БКС"</t>
  </si>
  <si>
    <t>5031055619</t>
  </si>
  <si>
    <t>ЗАО "РТИ"</t>
  </si>
  <si>
    <t>5031005664</t>
  </si>
  <si>
    <t>Московский филиал ОАО "Ростелеком"</t>
  </si>
  <si>
    <t>504743002</t>
  </si>
  <si>
    <t>НП "Благоустройство коттеджного поселка "Лесная Купавна"</t>
  </si>
  <si>
    <t>5031071949</t>
  </si>
  <si>
    <t>Ногинский филиал ОАО "НПО "Прибор"</t>
  </si>
  <si>
    <t>7726700943</t>
  </si>
  <si>
    <t>ОАО "Завод ХИМРЕАКТИВКОМПЛЕКТ"</t>
  </si>
  <si>
    <t>5031024890</t>
  </si>
  <si>
    <t>ОАО "НПТО ЖКХ"</t>
  </si>
  <si>
    <t>5031100117</t>
  </si>
  <si>
    <t>ОАО "Ногинский хлебокомбинат"</t>
  </si>
  <si>
    <t>5031020302</t>
  </si>
  <si>
    <t>ОАО "Полигон Тимохово"</t>
  </si>
  <si>
    <t>5031009637</t>
  </si>
  <si>
    <t>ОАО «Атлант-Металлопласт»</t>
  </si>
  <si>
    <t>5031000419</t>
  </si>
  <si>
    <t>ООО "НОЗМП"</t>
  </si>
  <si>
    <t>5031086543</t>
  </si>
  <si>
    <t>ООО "НРСУ"</t>
  </si>
  <si>
    <t>5031011347</t>
  </si>
  <si>
    <t>ООО "Панорама-Сервис"</t>
  </si>
  <si>
    <t>7722583812</t>
  </si>
  <si>
    <t>ООО "ТВС"</t>
  </si>
  <si>
    <t>5031060930</t>
  </si>
  <si>
    <t>ООО "Фаворит-Сервис"</t>
  </si>
  <si>
    <t>5031083091</t>
  </si>
  <si>
    <t>ООО "ЦСС"</t>
  </si>
  <si>
    <t>7718514100</t>
  </si>
  <si>
    <t>ООО"УК"Ямкино-Мамонтово"</t>
  </si>
  <si>
    <t>5031102837</t>
  </si>
  <si>
    <t>УК "Мамонтово-Ямкино"</t>
  </si>
  <si>
    <t>5031067893</t>
  </si>
  <si>
    <t>Филиал ГУП МО "КС МО" "ВСВ"</t>
  </si>
  <si>
    <t>503443001</t>
  </si>
  <si>
    <t>Филиал ГУП МО "Мособлгаз"-"Ногинскмежрайгаз"</t>
  </si>
  <si>
    <t>503102001</t>
  </si>
  <si>
    <t>ЗАО "Ногинское"</t>
  </si>
  <si>
    <t>5031015180</t>
  </si>
  <si>
    <t>ОАО "22 БТРЗ"</t>
  </si>
  <si>
    <t>5031087177</t>
  </si>
  <si>
    <t>ООО "КТС"</t>
  </si>
  <si>
    <t>5024115112</t>
  </si>
  <si>
    <t>ООО "УК "Экосервис"</t>
  </si>
  <si>
    <t>5012047813</t>
  </si>
  <si>
    <t>504101001</t>
  </si>
  <si>
    <t>ООО "Фаворит"</t>
  </si>
  <si>
    <t>7715844990</t>
  </si>
  <si>
    <t>771501001</t>
  </si>
  <si>
    <t>Филиал ГУП МО "Мособлгаз"-"Балашихамежрайгаз"</t>
  </si>
  <si>
    <t>500102001</t>
  </si>
  <si>
    <t>ОАО "НИИЭИ"</t>
  </si>
  <si>
    <t>5031099373</t>
  </si>
  <si>
    <t>Отделение филиала "РТРС" "МРЦ" - Радиоцентр № 9</t>
  </si>
  <si>
    <t>7717127211</t>
  </si>
  <si>
    <t>ОАО "ЛОК "Колонтаево"</t>
  </si>
  <si>
    <t>5031009115</t>
  </si>
  <si>
    <t>ООО "УК "Новатор +"</t>
  </si>
  <si>
    <t>5031092184</t>
  </si>
  <si>
    <t>ООО "Энергия Плюс"</t>
  </si>
  <si>
    <t>5031052745</t>
  </si>
  <si>
    <t>ОАО "БЭЗ"</t>
  </si>
  <si>
    <t>5031013256</t>
  </si>
  <si>
    <t>ОАО "Караваево"</t>
  </si>
  <si>
    <t>5031002293</t>
  </si>
  <si>
    <t>ООО "Восток сервис"</t>
  </si>
  <si>
    <t>5031095523</t>
  </si>
  <si>
    <t>ООО "Паллада+"</t>
  </si>
  <si>
    <t>5031096485</t>
  </si>
  <si>
    <t>МУП "Стёпановская коммунальная служба"</t>
  </si>
  <si>
    <t>5031088131</t>
  </si>
  <si>
    <t>ООО "РОСАЛКО-ИНТЕЛЛЕКТ"</t>
  </si>
  <si>
    <t>5009070724</t>
  </si>
  <si>
    <t>500901001</t>
  </si>
  <si>
    <t>ГУЗ "Городская клиническая больница №45 департамента здравоохранения г.Москвы"</t>
  </si>
  <si>
    <t>5032029890</t>
  </si>
  <si>
    <t>ОАО "РЖД" филиал Московской дирекции по ремонту пути ПМС №4</t>
  </si>
  <si>
    <t>770831027</t>
  </si>
  <si>
    <t>ООО Жилой комплекс  "Жемчужина"</t>
  </si>
  <si>
    <t>5032123685</t>
  </si>
  <si>
    <t>ФГАУ "ОК "Рублёво-Успенский"</t>
  </si>
  <si>
    <t>0710002588</t>
  </si>
  <si>
    <t>МУП "Большие Вяземы"</t>
  </si>
  <si>
    <t>5032199148</t>
  </si>
  <si>
    <t>ООО  "ЖК-Ресурс"</t>
  </si>
  <si>
    <t>5032254141</t>
  </si>
  <si>
    <t>ООО "ГеоТЭК"</t>
  </si>
  <si>
    <t>7704540206</t>
  </si>
  <si>
    <t>ООО НПО "Союз-М"</t>
  </si>
  <si>
    <t>7701048405</t>
  </si>
  <si>
    <t>ОАО "Голицынский ОЗСА"</t>
  </si>
  <si>
    <t>5032012696</t>
  </si>
  <si>
    <t>ОАО "Голицынский керамический завод"</t>
  </si>
  <si>
    <t>5032000108</t>
  </si>
  <si>
    <t>ОАО РЭП "Голицыно"</t>
  </si>
  <si>
    <t>5032199589</t>
  </si>
  <si>
    <t>ЗАО "Заречье" им.С.А.Кушнарева</t>
  </si>
  <si>
    <t>5032001366</t>
  </si>
  <si>
    <t>ОАО ЖКХ "Наро-Осановское"</t>
  </si>
  <si>
    <t>5032199596</t>
  </si>
  <si>
    <t>Общество с ограниченной ответственноестью "Кубинский Автобусный парк"</t>
  </si>
  <si>
    <t>5032094346</t>
  </si>
  <si>
    <t>ООО "КТТ-Дубки"</t>
  </si>
  <si>
    <t>5032126728</t>
  </si>
  <si>
    <t>ООО "ТеплоВиК"</t>
  </si>
  <si>
    <t>5032230567</t>
  </si>
  <si>
    <t>ОАО "Предприятие ЖКХ "Шарапово"</t>
  </si>
  <si>
    <t>5032199902</t>
  </si>
  <si>
    <t>ОАО РЭП "Немчиновка"</t>
  </si>
  <si>
    <t>5032199998</t>
  </si>
  <si>
    <t>ООО "Вертикаль"</t>
  </si>
  <si>
    <t>7725696701</t>
  </si>
  <si>
    <t>ООО Фонд развития Международного университета филиал "Кунцево"</t>
  </si>
  <si>
    <t>5032018296</t>
  </si>
  <si>
    <t>503202001</t>
  </si>
  <si>
    <t>ГУП "Московский метрополитен"</t>
  </si>
  <si>
    <t>7702038150</t>
  </si>
  <si>
    <t>503203001</t>
  </si>
  <si>
    <t>ЗАО "Голицынская птицефабрика"</t>
  </si>
  <si>
    <t>5032000228</t>
  </si>
  <si>
    <t>ЗАО "ГородскиеТеплоСистемы"</t>
  </si>
  <si>
    <t>5038040611</t>
  </si>
  <si>
    <t>503232001</t>
  </si>
  <si>
    <t>ЗАО "Завод малоэтажного домостроения "Подмосковье"</t>
  </si>
  <si>
    <t>5032049456</t>
  </si>
  <si>
    <t>ЗАО "КОМПЛЕКС-ЧИГ"</t>
  </si>
  <si>
    <t>7703065332</t>
  </si>
  <si>
    <t>ЗАО "Племхоз Наро-Осановский"</t>
  </si>
  <si>
    <t>5032025455</t>
  </si>
  <si>
    <t>ЗАО "Совхоз Москворецкий"</t>
  </si>
  <si>
    <t>5032058267</t>
  </si>
  <si>
    <t>ЗАО "УМЦ Голицыно"</t>
  </si>
  <si>
    <t>5032008153</t>
  </si>
  <si>
    <t>ЗАО "Шарапово"</t>
  </si>
  <si>
    <t>5032002264</t>
  </si>
  <si>
    <t>Московская экономическая школа</t>
  </si>
  <si>
    <t>7703093763</t>
  </si>
  <si>
    <t>ОАО "Внуковский завод огнеупорных изделий"</t>
  </si>
  <si>
    <t>5032018384</t>
  </si>
  <si>
    <t>ОАО "Голицынский автобусный завод"</t>
  </si>
  <si>
    <t>5032063891</t>
  </si>
  <si>
    <t>ОАО "ЖКХ "Горки-Х"</t>
  </si>
  <si>
    <t>5032199652</t>
  </si>
  <si>
    <t>ОАО "Одинцовская Теплосеть"</t>
  </si>
  <si>
    <t>5032199740</t>
  </si>
  <si>
    <t>ОАО "Одинцовская электросеть"</t>
  </si>
  <si>
    <t>5032199726</t>
  </si>
  <si>
    <t>ОАО "Одинцовский Водоканал"</t>
  </si>
  <si>
    <t>5032199733</t>
  </si>
  <si>
    <t>ОАО "Одинцовское коммунальное хозяйство и благоустройство"</t>
  </si>
  <si>
    <t>5032199980</t>
  </si>
  <si>
    <t>ОАО "Промышленный парк Одинцово-1"</t>
  </si>
  <si>
    <t>5032099545</t>
  </si>
  <si>
    <t>ОАО "РЭП Ершово"</t>
  </si>
  <si>
    <t>5032200019</t>
  </si>
  <si>
    <t>ОАО "Трансинжстрой" филиал СМУ 158</t>
  </si>
  <si>
    <t>7701011412</t>
  </si>
  <si>
    <t>770802002</t>
  </si>
  <si>
    <t>ОАО "Ямское поле"</t>
  </si>
  <si>
    <t>7714802161</t>
  </si>
  <si>
    <t>ОАО «ЭнергоПроект»</t>
  </si>
  <si>
    <t>7706400275</t>
  </si>
  <si>
    <t>771301001</t>
  </si>
  <si>
    <t>ООО "Адмирал"</t>
  </si>
  <si>
    <t>7723337295</t>
  </si>
  <si>
    <t>ООО "Астрон"</t>
  </si>
  <si>
    <t>7729240204</t>
  </si>
  <si>
    <t>ООО "Баковский завод"</t>
  </si>
  <si>
    <t>5032228582</t>
  </si>
  <si>
    <t>ООО "ИнтерКапСтрой"</t>
  </si>
  <si>
    <t>7729561783</t>
  </si>
  <si>
    <t>772901001</t>
  </si>
  <si>
    <t>ООО "Континент"</t>
  </si>
  <si>
    <t>7706610360</t>
  </si>
  <si>
    <t>ООО "Лесные Поляны"</t>
  </si>
  <si>
    <t>5032070610</t>
  </si>
  <si>
    <t>ООО "Московский насосный завод"</t>
  </si>
  <si>
    <t>5032084860</t>
  </si>
  <si>
    <t>ООО "Одинцовская РЭС"</t>
  </si>
  <si>
    <t>5032205793</t>
  </si>
  <si>
    <t>ООО "Премьер М" Аптека</t>
  </si>
  <si>
    <t>5032050370</t>
  </si>
  <si>
    <t>ООО "Теплоинжсервис"</t>
  </si>
  <si>
    <t>5032187311</t>
  </si>
  <si>
    <t>ООО "Эксплуатирующая компания "Довиль"</t>
  </si>
  <si>
    <t>5032190353</t>
  </si>
  <si>
    <t>ООО «ЭЛТЕМ»</t>
  </si>
  <si>
    <t>7707601249</t>
  </si>
  <si>
    <t>770701001</t>
  </si>
  <si>
    <t>Одинцовское ПАТП филиал ГУП МО "Мострансавто" г. Одинцово</t>
  </si>
  <si>
    <t>СЭУ ОАО "Трансинжстрой"</t>
  </si>
  <si>
    <t>ФГБУ "Рублево-Звенигородский лечебно-оздоровительный комплекс" Управление делами Президента РФ</t>
  </si>
  <si>
    <t>5032066860</t>
  </si>
  <si>
    <t>ФГКУ ГКВГ ФСБ России</t>
  </si>
  <si>
    <t>5032001221</t>
  </si>
  <si>
    <t>ФГУ "Клинический санаторий "Барвиха"</t>
  </si>
  <si>
    <t>5032028368</t>
  </si>
  <si>
    <t>ФСО России</t>
  </si>
  <si>
    <t>7704055094</t>
  </si>
  <si>
    <t>770401001</t>
  </si>
  <si>
    <t>770445002</t>
  </si>
  <si>
    <t>ОАО "Барвиха"</t>
  </si>
  <si>
    <t>5032200065</t>
  </si>
  <si>
    <t>ЗАО "Агрокомплекс Горки-2"</t>
  </si>
  <si>
    <t>5032000193</t>
  </si>
  <si>
    <t>ЗАО "Дом Отдыха "Ершово"</t>
  </si>
  <si>
    <t>5032053886</t>
  </si>
  <si>
    <t>ОАО "РЭП "Каринское"</t>
  </si>
  <si>
    <t>5032200026</t>
  </si>
  <si>
    <t>ООО "РАО Энерго-АПИ"</t>
  </si>
  <si>
    <t>7704219641</t>
  </si>
  <si>
    <t>ОАО "РЭП "Жаворонки"</t>
  </si>
  <si>
    <t>5032200001</t>
  </si>
  <si>
    <t>ООО "Усадьба Зайцево"</t>
  </si>
  <si>
    <t>5032164603</t>
  </si>
  <si>
    <t>ФГБУ "РНЦ МРиК" Минздрава России</t>
  </si>
  <si>
    <t>7704040281</t>
  </si>
  <si>
    <t>ГБУЗ МНПЦ МРВСМ ДЗМ</t>
  </si>
  <si>
    <t>7709173101</t>
  </si>
  <si>
    <t>ОАО "Стройполимер"</t>
  </si>
  <si>
    <t>5032010000</t>
  </si>
  <si>
    <t>ООО "ПЖК Николино"</t>
  </si>
  <si>
    <t>5032118935</t>
  </si>
  <si>
    <t>ОАО "121 Авиационный ремонтный завод"</t>
  </si>
  <si>
    <t>5032168904</t>
  </si>
  <si>
    <t>ОАО "Пансионат с лечением Солнечная поляна"</t>
  </si>
  <si>
    <t>5032022630</t>
  </si>
  <si>
    <t>ОАО "РЭП Старый Городок"</t>
  </si>
  <si>
    <t>5032199910</t>
  </si>
  <si>
    <t>ООО "ЖЕМЧУЖИНА-СЕРВИС"</t>
  </si>
  <si>
    <t>5032087229</t>
  </si>
  <si>
    <t>ЗАО "Коттон Вэй"</t>
  </si>
  <si>
    <t>7703161300</t>
  </si>
  <si>
    <t>ООО "Управляющая компания КВ"</t>
  </si>
  <si>
    <t>5032065264</t>
  </si>
  <si>
    <t>ЗАО "Дом отдыха Покровское"</t>
  </si>
  <si>
    <t>5032032484</t>
  </si>
  <si>
    <t>ЗАО "Петелинская птицефабрика"</t>
  </si>
  <si>
    <t>5032000235</t>
  </si>
  <si>
    <t>Лечебно-профилактическое учреждение санаторий «Озёры»</t>
  </si>
  <si>
    <t>5033002210</t>
  </si>
  <si>
    <t>503301001</t>
  </si>
  <si>
    <t>МП "Быт-сервис"</t>
  </si>
  <si>
    <t>5022556721</t>
  </si>
  <si>
    <t>МП "Водоканал"</t>
  </si>
  <si>
    <t>5022556672</t>
  </si>
  <si>
    <t>ООО "ОКК"</t>
  </si>
  <si>
    <t>5022556432</t>
  </si>
  <si>
    <t>ООО "Тепло-Озёры"</t>
  </si>
  <si>
    <t>5022088329</t>
  </si>
  <si>
    <t>ООО «ЭКОТЕХ»</t>
  </si>
  <si>
    <t>5022095750</t>
  </si>
  <si>
    <t>ФГБУ санаторий «Ока» Минздравсоцразвития России</t>
  </si>
  <si>
    <t>5033001760</t>
  </si>
  <si>
    <t>МУП "Наш дом"</t>
  </si>
  <si>
    <t>5073004038</t>
  </si>
  <si>
    <t>503401001</t>
  </si>
  <si>
    <t>ОАО "Дулевский красочный завод"</t>
  </si>
  <si>
    <t>5073050115</t>
  </si>
  <si>
    <t>507301001</t>
  </si>
  <si>
    <t>ОАО "Куровские очистные сооружения"</t>
  </si>
  <si>
    <t>5073009371</t>
  </si>
  <si>
    <t>ГБСУ СО МО "Куровской психоневрологический интернат"</t>
  </si>
  <si>
    <t>5073065270</t>
  </si>
  <si>
    <t>МУП "Теплосеть" Орехово-Зуевского района</t>
  </si>
  <si>
    <t>5034028109</t>
  </si>
  <si>
    <t>ООО "Дулевский фарфор"</t>
  </si>
  <si>
    <t>5034043989</t>
  </si>
  <si>
    <t>ООО "Ликинский автобус"</t>
  </si>
  <si>
    <t>5073006518</t>
  </si>
  <si>
    <t>503450001</t>
  </si>
  <si>
    <t>ПК "Дулевский фарфор"</t>
  </si>
  <si>
    <t>5073087612</t>
  </si>
  <si>
    <t>ООО "Машиностроительный завод "Тонар"</t>
  </si>
  <si>
    <t>5034016022</t>
  </si>
  <si>
    <t>МУП ПТО ЖХ №8 Орехово-Зуевского района</t>
  </si>
  <si>
    <t>5073006726</t>
  </si>
  <si>
    <t>ОАО "Демиховский машиностроительный завод"</t>
  </si>
  <si>
    <t>5073050010</t>
  </si>
  <si>
    <t>Отделение филиала "РТРС" "МРЦ" Радиоцентр №7</t>
  </si>
  <si>
    <t>503432001</t>
  </si>
  <si>
    <t>ГБОУ НПО ПУ № 69 МО</t>
  </si>
  <si>
    <t>5035005312</t>
  </si>
  <si>
    <t>503501001</t>
  </si>
  <si>
    <t>ЗАО "Производственное объединение "Берег"</t>
  </si>
  <si>
    <t>5035001332</t>
  </si>
  <si>
    <t>МУП "Жилой Дом"</t>
  </si>
  <si>
    <t>5035019925</t>
  </si>
  <si>
    <t>МУП "Энергетик"</t>
  </si>
  <si>
    <t>5035019481</t>
  </si>
  <si>
    <t>ОАО "Крупинский арматурный завод"</t>
  </si>
  <si>
    <t>5035012655</t>
  </si>
  <si>
    <t>ОАО "Павлово-Посадская электросеть"</t>
  </si>
  <si>
    <t>5035038364</t>
  </si>
  <si>
    <t>ОАО "Павлово-Посадский камвольщик"</t>
  </si>
  <si>
    <t>5035003185</t>
  </si>
  <si>
    <t>ООО "Павлово-Посадский шелк"</t>
  </si>
  <si>
    <t>5035022477</t>
  </si>
  <si>
    <t>ООО "Протон-5"</t>
  </si>
  <si>
    <t>5035021730</t>
  </si>
  <si>
    <t>Павлово-Посадское ПАТП филиал ГУП МО "Мострансавто"</t>
  </si>
  <si>
    <t>503502001</t>
  </si>
  <si>
    <t>ЗАО "Рахмановский шелковый комбинат"</t>
  </si>
  <si>
    <t>5035002671</t>
  </si>
  <si>
    <t>МУП "ЛТЭК"</t>
  </si>
  <si>
    <t>5074046190</t>
  </si>
  <si>
    <t>ООО "Транснефтьэнерго"</t>
  </si>
  <si>
    <t>7703552167</t>
  </si>
  <si>
    <t>ОАО "Дубровицы"</t>
  </si>
  <si>
    <t>5074030168</t>
  </si>
  <si>
    <t>МУП «Бытсервис»</t>
  </si>
  <si>
    <t>5074046344</t>
  </si>
  <si>
    <t>ОАО "Теплоэнергетическая инвестиционная компания"</t>
  </si>
  <si>
    <t>5036064448</t>
  </si>
  <si>
    <t>503601001</t>
  </si>
  <si>
    <t>ООО "Контакт-Ресурс"</t>
  </si>
  <si>
    <t>7705504151</t>
  </si>
  <si>
    <t>Оздоровительное объединение "Солнечный городок ЦБ РФ"</t>
  </si>
  <si>
    <t>507431001</t>
  </si>
  <si>
    <t>ФГБУЗ ЦКБВЛ ФМБА России</t>
  </si>
  <si>
    <t>5044013246</t>
  </si>
  <si>
    <t>ОАО "Курорт Михайловское"</t>
  </si>
  <si>
    <t>5074005348</t>
  </si>
  <si>
    <t>ОАО "Мособлфармация"</t>
  </si>
  <si>
    <t>5074114509</t>
  </si>
  <si>
    <t>ОАО "Рязаново"</t>
  </si>
  <si>
    <t>5074030175</t>
  </si>
  <si>
    <t>ФГБУ «ОСДО «Десна» УД П РФ»</t>
  </si>
  <si>
    <t>5003006930</t>
  </si>
  <si>
    <t>ГБУЗ МО "Санаторий Пушкино"</t>
  </si>
  <si>
    <t>5038005670</t>
  </si>
  <si>
    <t>503801001</t>
  </si>
  <si>
    <t>ЗАО "ЭКОАЭРОСТАЛКЕР"</t>
  </si>
  <si>
    <t>5050026067</t>
  </si>
  <si>
    <t>505001001</t>
  </si>
  <si>
    <t>МУП "Лесной"</t>
  </si>
  <si>
    <t>5038070260</t>
  </si>
  <si>
    <t>ГБОУ среднего профессионального образования МО "Правдинский лесхоз-техникум"</t>
  </si>
  <si>
    <t>5038005825</t>
  </si>
  <si>
    <t>ЗАО "Санаторий Зеленый городок"</t>
  </si>
  <si>
    <t>5038004010</t>
  </si>
  <si>
    <t>Лечебно-профилактическое учреждение "Санаторий "Правда"</t>
  </si>
  <si>
    <t>5038036051</t>
  </si>
  <si>
    <t>ОАО "Позит"</t>
  </si>
  <si>
    <t>5038011787</t>
  </si>
  <si>
    <t>ОАО "Энергия"</t>
  </si>
  <si>
    <t>5038016104</t>
  </si>
  <si>
    <t>ООО "Сторосс-тепло"</t>
  </si>
  <si>
    <t>5038078534</t>
  </si>
  <si>
    <t>Войсковая часть 3641 Московского округа Внутренних войск МВД России</t>
  </si>
  <si>
    <t>5038019183</t>
  </si>
  <si>
    <t>501801001</t>
  </si>
  <si>
    <t>ЖЭУ ЗАО "Мособлстрой №20"</t>
  </si>
  <si>
    <t>5038012910</t>
  </si>
  <si>
    <t>503802003</t>
  </si>
  <si>
    <t>ЗАО "ЛВЗ "Топаз"</t>
  </si>
  <si>
    <t>5038002790</t>
  </si>
  <si>
    <t>997350001</t>
  </si>
  <si>
    <t>ЗАО "Центромебель" детский оздоровительный центр "Пушкино"</t>
  </si>
  <si>
    <t>7705044296</t>
  </si>
  <si>
    <t>503803001</t>
  </si>
  <si>
    <t>МУП "Пушкинский Водоканал"</t>
  </si>
  <si>
    <t>5038057693</t>
  </si>
  <si>
    <t>ОАО "НПО Росдормаш"</t>
  </si>
  <si>
    <t>5038012452</t>
  </si>
  <si>
    <t>ОАО "Пушкинская Теплосеть"</t>
  </si>
  <si>
    <t>5038088317</t>
  </si>
  <si>
    <t>ОАО "Пушкинский завод"</t>
  </si>
  <si>
    <t>5038021231</t>
  </si>
  <si>
    <t>ОАО "Пушкинский электромеханический завод"</t>
  </si>
  <si>
    <t>5038010790</t>
  </si>
  <si>
    <t>ОАО "Экопром"</t>
  </si>
  <si>
    <t>5038029061</t>
  </si>
  <si>
    <t>ООО "АЛЬФА-ВИТ"</t>
  </si>
  <si>
    <t>5038064250</t>
  </si>
  <si>
    <t>ООО "ДЕЛФИН ЛОГИСТИК"</t>
  </si>
  <si>
    <t>7713173457</t>
  </si>
  <si>
    <t>ООО "ЕвроТЭК-Пушкино"</t>
  </si>
  <si>
    <t>5038092909</t>
  </si>
  <si>
    <t>ООО "Искож"</t>
  </si>
  <si>
    <t>5036070240</t>
  </si>
  <si>
    <t>ООО "Крыша"</t>
  </si>
  <si>
    <t>5038046356</t>
  </si>
  <si>
    <t>ООО "Полимер-МГ"</t>
  </si>
  <si>
    <t>5038034946</t>
  </si>
  <si>
    <t>ООО "Производственно-строительный концерн "21-ый век"</t>
  </si>
  <si>
    <t>5038024987</t>
  </si>
  <si>
    <t>ООО "Уника"</t>
  </si>
  <si>
    <t>7702582881</t>
  </si>
  <si>
    <t>ООО "Управляющая компания "ЭлитМенеджмент"</t>
  </si>
  <si>
    <t>5038048498</t>
  </si>
  <si>
    <t>ФГКУ Центральный пограничный архив ФСБ России</t>
  </si>
  <si>
    <t>5038021295</t>
  </si>
  <si>
    <t>ШУРС -филиал ГОУ ВПО "Московский государственный университет путей сообщения"</t>
  </si>
  <si>
    <t>7715027733</t>
  </si>
  <si>
    <t>503843001</t>
  </si>
  <si>
    <t>ОАО "Софринский экспериментально-механический завод"</t>
  </si>
  <si>
    <t>5038012283</t>
  </si>
  <si>
    <t>ОАО ОК "Софрино"</t>
  </si>
  <si>
    <t>5038040883</t>
  </si>
  <si>
    <t>ФГБОУ ВПО «РГУТиС»</t>
  </si>
  <si>
    <t>5038005448</t>
  </si>
  <si>
    <t>ООО "Новое Тишково"</t>
  </si>
  <si>
    <t>5038005582</t>
  </si>
  <si>
    <t>филиал ЗАО "Фирма "Центр Внедрения "Протек" - "Протек-1.4" г. Пушкино</t>
  </si>
  <si>
    <t>7724053916</t>
  </si>
  <si>
    <t>Академия ГПС МЧС России</t>
  </si>
  <si>
    <t>7717035419</t>
  </si>
  <si>
    <t>ООО "Инфрастрой Быково"</t>
  </si>
  <si>
    <t>5040052212</t>
  </si>
  <si>
    <t>504001001</t>
  </si>
  <si>
    <t>ООО "Технопарк Быково"</t>
  </si>
  <si>
    <t>5040071960</t>
  </si>
  <si>
    <t>ОАО "Ильинская электросеть"</t>
  </si>
  <si>
    <t>5040109211</t>
  </si>
  <si>
    <t>ГКУЗ ТС №5 ДЗМ</t>
  </si>
  <si>
    <t>5040034823</t>
  </si>
  <si>
    <t>ЗАО "Константиновская птицефабрика"</t>
  </si>
  <si>
    <t>5040072681</t>
  </si>
  <si>
    <t>ЗАО "Продснаб АПК Раменский"</t>
  </si>
  <si>
    <t>5040034453</t>
  </si>
  <si>
    <t>ЗАО ПХ "Чулковское"</t>
  </si>
  <si>
    <t>5040004160</t>
  </si>
  <si>
    <t>ОАО "Гжельский кирпичный завод"</t>
  </si>
  <si>
    <t>5040010068</t>
  </si>
  <si>
    <t>ОАО "РАТЕКС"</t>
  </si>
  <si>
    <t>Алтайский край</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</si>
  <si>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</si>
  <si>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</si>
  <si>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</si>
  <si>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</si>
  <si>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</si>
  <si>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</si>
  <si>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</si>
  <si>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</si>
  <si>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г.Байконур</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</si>
  <si>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</si>
  <si>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</si>
  <si>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</si>
  <si>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</si>
  <si>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</si>
  <si>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</si>
  <si>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</si>
  <si>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</si>
  <si>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</si>
  <si>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</si>
  <si>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</si>
  <si>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</si>
  <si>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</si>
  <si>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</si>
  <si>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</si>
  <si>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</si>
  <si>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</si>
  <si>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</si>
  <si>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</si>
  <si>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</si>
  <si>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</si>
  <si>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</si>
  <si>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</si>
  <si>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</si>
  <si>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</si>
  <si>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</si>
  <si>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</si>
  <si>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</si>
  <si>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</si>
  <si>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</si>
  <si>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</si>
  <si>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</si>
  <si>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</si>
  <si>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</si>
  <si>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</si>
  <si>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</si>
  <si>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</si>
  <si>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</si>
  <si>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</si>
  <si>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</si>
  <si>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</si>
  <si>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</si>
  <si>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</si>
  <si>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</si>
  <si>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</si>
  <si>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</si>
  <si>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</si>
  <si>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</si>
  <si>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</si>
  <si>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</si>
  <si>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</si>
  <si>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</si>
  <si>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</si>
  <si>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</si>
  <si>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</si>
  <si>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</si>
  <si>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</si>
  <si>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</si>
  <si>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</si>
  <si>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</si>
  <si>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Удмуртская республика</t>
  </si>
  <si>
    <t>Ульяновская область</t>
  </si>
  <si>
    <t>Хабаровский край</t>
  </si>
  <si>
    <t>Челябинская область</t>
  </si>
  <si>
    <t>Чеченская республика</t>
  </si>
  <si>
    <t>Чувашская республика</t>
  </si>
  <si>
    <t>Чукотский автономный округ</t>
  </si>
  <si>
    <t>Ярославская область</t>
  </si>
  <si>
    <t>Собственные акции, выкупленные у акционеров</t>
  </si>
  <si>
    <t>(</t>
  </si>
  <si>
    <t>)</t>
  </si>
  <si>
    <t>Нераспределенная прибыль (непокрытый убыток)</t>
  </si>
  <si>
    <t>г.Санкт-Петербург</t>
  </si>
  <si>
    <t>№</t>
  </si>
  <si>
    <t>МО_ОКТМО</t>
  </si>
  <si>
    <t>ИМЯ ДИАПАЗОНА</t>
  </si>
  <si>
    <t>Выбранный регион</t>
  </si>
  <si>
    <t>ИТОГО по разделу III</t>
  </si>
  <si>
    <t>IV. ДОЛГОСРОЧНЫЕ ОБЯЗАТЕЛЬСТВА</t>
  </si>
  <si>
    <t>Статус ошибки</t>
  </si>
  <si>
    <t>Результат проверки</t>
  </si>
  <si>
    <t>МО ОКТМО</t>
  </si>
  <si>
    <t>ВИД ДЕЯТЕЛЬНОСТИ</t>
  </si>
  <si>
    <t>Отложенные налоговые обязательства</t>
  </si>
  <si>
    <t>ИТОГО по разделу IV</t>
  </si>
  <si>
    <t>V. КРАТКОСРОЧНЫЕ ОБЯЗАТЕЛЬСТВА</t>
  </si>
  <si>
    <t>3.2</t>
  </si>
  <si>
    <t>3.3</t>
  </si>
  <si>
    <t>3.4</t>
  </si>
  <si>
    <t xml:space="preserve">Доходы будущих периодов </t>
  </si>
  <si>
    <t>3.5</t>
  </si>
  <si>
    <t>3.6</t>
  </si>
  <si>
    <t>ИТОГО по разделу V</t>
  </si>
  <si>
    <t>4</t>
  </si>
  <si>
    <t>Форма 0710001 с. 3</t>
  </si>
  <si>
    <t>Добавить строку</t>
  </si>
  <si>
    <t>add_HELP_range</t>
  </si>
  <si>
    <t>КОММЕНТАРИИ</t>
  </si>
  <si>
    <t>да</t>
  </si>
  <si>
    <t>нет</t>
  </si>
  <si>
    <t>Ямало-Ненецкий автономный округ</t>
  </si>
  <si>
    <t>Список сокращений</t>
  </si>
  <si>
    <t>Сокращение</t>
  </si>
  <si>
    <t>Расшифровка</t>
  </si>
  <si>
    <t>Данные</t>
  </si>
  <si>
    <t>ОКПО</t>
  </si>
  <si>
    <t>Общероссийский классификатор предприятий и организаций</t>
  </si>
  <si>
    <t>ОКВЭД</t>
  </si>
  <si>
    <t>Общероссийский классификатор видов экономической деятельности</t>
  </si>
  <si>
    <t>http://www.gmcgks.ru/new_page_96.htm</t>
  </si>
  <si>
    <t>ОКАТО</t>
  </si>
  <si>
    <t>Общероссийский классификатор объектов административно-территориального деления</t>
  </si>
  <si>
    <t>http://www.gmcgks.ru/new_page_87.htm</t>
  </si>
  <si>
    <t>ОКОГУ</t>
  </si>
  <si>
    <t>Общероссийский классификатор органов государственной власти и управления</t>
  </si>
  <si>
    <t>http://www.gmcgks.ru/new_page_77.htm</t>
  </si>
  <si>
    <t>ОКОПФ</t>
  </si>
  <si>
    <t>Общероссийский классификатор организационно-правовых форм</t>
  </si>
  <si>
    <t>http://www.gmcgks.ru/new_page_95.htm</t>
  </si>
  <si>
    <t>ОКФС</t>
  </si>
  <si>
    <t>Общероссийский классификатор форм собственности</t>
  </si>
  <si>
    <t>http://www.gmcgks.ru/new_page_94.htm</t>
  </si>
  <si>
    <t>ОКУД</t>
  </si>
  <si>
    <t>Общероссийский классификатор управленческой документации</t>
  </si>
  <si>
    <t>http://www.gmcgks.ru/new_page_80.htm</t>
  </si>
  <si>
    <t>ОКЕИ</t>
  </si>
  <si>
    <t>Общероссийский классификатор единиц измерения</t>
  </si>
  <si>
    <t>http://www.gmcgks.ru/new_page_83.htm</t>
  </si>
  <si>
    <t>ОКТМО</t>
  </si>
  <si>
    <t>Общероссийский классификатор территорий муниципальных образований</t>
  </si>
  <si>
    <t>http://www.gks.ru/metod/classifiers.html</t>
  </si>
  <si>
    <t>Форма №1 по ОКУД</t>
  </si>
  <si>
    <t>0710001</t>
  </si>
  <si>
    <t>Организация:</t>
  </si>
  <si>
    <t>Вид деятельности:</t>
  </si>
  <si>
    <t>Организационно-правовая форма/форма собственности:</t>
  </si>
  <si>
    <t>/</t>
  </si>
  <si>
    <t>Признак филиала</t>
  </si>
  <si>
    <t xml:space="preserve">Наименование филиала:     </t>
  </si>
  <si>
    <t>Главный бухгалтер</t>
  </si>
  <si>
    <t>Дата составления документа</t>
  </si>
  <si>
    <t>тыс.руб.</t>
  </si>
  <si>
    <t>млн.руб.</t>
  </si>
  <si>
    <t>Единица измерения</t>
  </si>
  <si>
    <t>январь</t>
  </si>
  <si>
    <t>01</t>
  </si>
  <si>
    <t>февраль</t>
  </si>
  <si>
    <t>02</t>
  </si>
  <si>
    <t>03</t>
  </si>
  <si>
    <t>апрель</t>
  </si>
  <si>
    <t>04</t>
  </si>
  <si>
    <t>05</t>
  </si>
  <si>
    <t>06</t>
  </si>
  <si>
    <t>07</t>
  </si>
  <si>
    <t>август</t>
  </si>
  <si>
    <t>08</t>
  </si>
  <si>
    <t>5</t>
  </si>
  <si>
    <t>XML_ORG_LIST_TAG_NAMES</t>
  </si>
  <si>
    <t>NSRF</t>
  </si>
  <si>
    <t>MR_NAME</t>
  </si>
  <si>
    <t>OKTMO_MR_NAME</t>
  </si>
  <si>
    <t>MO_NAME</t>
  </si>
  <si>
    <t>OKTMO_NAME</t>
  </si>
  <si>
    <t>ORG_NAME</t>
  </si>
  <si>
    <t>INN_NAME</t>
  </si>
  <si>
    <t>KPP_NAME</t>
  </si>
  <si>
    <t>●</t>
  </si>
  <si>
    <t>Пояснение к заполнению (необходимо нажать один раз).</t>
  </si>
  <si>
    <t>Консультации по методологии заполнения форм:</t>
  </si>
  <si>
    <t>REESTR_FILTERED</t>
  </si>
  <si>
    <t>modCommandButton</t>
  </si>
  <si>
    <t>modfrmReestr</t>
  </si>
  <si>
    <t>Краснодарский край</t>
  </si>
  <si>
    <t>XML_MR_MO_OKTMO_LIST_TAG_NAMES</t>
  </si>
  <si>
    <t>сентябрь</t>
  </si>
  <si>
    <t>09</t>
  </si>
  <si>
    <t>октябрь</t>
  </si>
  <si>
    <t>ноябрь</t>
  </si>
  <si>
    <t>декабрь</t>
  </si>
  <si>
    <t>I полугодие</t>
  </si>
  <si>
    <t>9 месяцев</t>
  </si>
  <si>
    <t>Месяц-текст</t>
  </si>
  <si>
    <t>День-число</t>
  </si>
  <si>
    <t>Месяц-число</t>
  </si>
  <si>
    <t>Даты отправки шаблона на проверку</t>
  </si>
  <si>
    <t>6.1.3</t>
  </si>
  <si>
    <t>3.1</t>
  </si>
  <si>
    <t>4.1</t>
  </si>
  <si>
    <t>Ссылка</t>
  </si>
  <si>
    <t>Причина</t>
  </si>
  <si>
    <t>Код диапазона:</t>
  </si>
  <si>
    <t>Название диапазона:</t>
  </si>
  <si>
    <t>Сфера регулирования:</t>
  </si>
  <si>
    <t>Подсфера:</t>
  </si>
  <si>
    <t>Тип информации в шаблоне:</t>
  </si>
  <si>
    <t>Состояние шаблона:</t>
  </si>
  <si>
    <t>Периодичность:</t>
  </si>
  <si>
    <t>"Геотип" шаблона:</t>
  </si>
  <si>
    <t>Тип шаблона:</t>
  </si>
  <si>
    <t>Заказчик:</t>
  </si>
  <si>
    <t>ps_sr</t>
  </si>
  <si>
    <t>ps_ti</t>
  </si>
  <si>
    <t>NETS</t>
  </si>
  <si>
    <t>водоотведение - очистка</t>
  </si>
  <si>
    <t>Статистический</t>
  </si>
  <si>
    <t>Проект</t>
  </si>
  <si>
    <t>Единовременный</t>
  </si>
  <si>
    <t>Региональный шаблон</t>
  </si>
  <si>
    <t>Атомарный</t>
  </si>
  <si>
    <t>РЭК</t>
  </si>
  <si>
    <t>Паспорт к шаблону</t>
  </si>
  <si>
    <t>ps_ssh</t>
  </si>
  <si>
    <t>Аэропорты</t>
  </si>
  <si>
    <t>водоотведение - передача</t>
  </si>
  <si>
    <t>Расчетный</t>
  </si>
  <si>
    <t>Утвержден</t>
  </si>
  <si>
    <t>Ежемесячный</t>
  </si>
  <si>
    <t>Муниципальный шаблон</t>
  </si>
  <si>
    <t>Сводный</t>
  </si>
  <si>
    <t>ФСТ</t>
  </si>
  <si>
    <t>ps_p</t>
  </si>
  <si>
    <t>Газ</t>
  </si>
  <si>
    <t>водоотведение - прием</t>
  </si>
  <si>
    <t>Обосновывающие материалы</t>
  </si>
  <si>
    <t>Ежеквартальный</t>
  </si>
  <si>
    <t>Шаблон от организации</t>
  </si>
  <si>
    <t>Экспертная организация</t>
  </si>
  <si>
    <t>1. Общие сведения</t>
  </si>
  <si>
    <t>ps_geo</t>
  </si>
  <si>
    <t>Железные дороги</t>
  </si>
  <si>
    <t>водоснабжение - очистка</t>
  </si>
  <si>
    <t>Ежегодный</t>
  </si>
  <si>
    <t>1.1</t>
  </si>
  <si>
    <t>ps_tsh</t>
  </si>
  <si>
    <t>ЖКХ</t>
  </si>
  <si>
    <t>водоснабжение - передача</t>
  </si>
  <si>
    <t>1.2</t>
  </si>
  <si>
    <t>Краткое наименование</t>
  </si>
  <si>
    <t>ps_psr</t>
  </si>
  <si>
    <t>Медицина</t>
  </si>
  <si>
    <t>водоснабжение - подъем</t>
  </si>
  <si>
    <t>1.3</t>
  </si>
  <si>
    <t>Полное наименование</t>
  </si>
  <si>
    <t>ps_z</t>
  </si>
  <si>
    <t>Порты</t>
  </si>
  <si>
    <t xml:space="preserve">выработка ТС  </t>
  </si>
  <si>
    <t>1.4</t>
  </si>
  <si>
    <t xml:space="preserve">Сфера регулирования </t>
  </si>
  <si>
    <t>Связь</t>
  </si>
  <si>
    <t>выработка ТС в режиме комбинированной выработки</t>
  </si>
  <si>
    <t>1.5</t>
  </si>
  <si>
    <t>Подсфера</t>
  </si>
  <si>
    <t>Транспорт</t>
  </si>
  <si>
    <t>выработка электрической энергии</t>
  </si>
  <si>
    <t>1.6</t>
  </si>
  <si>
    <t>Состояние шаблона (Утвержден/Проект)</t>
  </si>
  <si>
    <t>Электроэнергетика</t>
  </si>
  <si>
    <t>Согласно (приказ, постановление, письмо)</t>
  </si>
  <si>
    <t>4.2.1</t>
  </si>
  <si>
    <t>Мониторинг1</t>
  </si>
  <si>
    <t>Добавить мониторинг</t>
  </si>
  <si>
    <t>5. Состав шаблона</t>
  </si>
  <si>
    <t>Лист</t>
  </si>
  <si>
    <t>Последняя дата изменений эскиза</t>
  </si>
  <si>
    <t>Состояние листа</t>
  </si>
  <si>
    <t>Наименование витрины для листа</t>
  </si>
  <si>
    <t>Комментарии</t>
  </si>
  <si>
    <t>5.1.1</t>
  </si>
  <si>
    <t>Добавить лист</t>
  </si>
  <si>
    <t>6. Сроки и даты</t>
  </si>
  <si>
    <t>6.1.1</t>
  </si>
  <si>
    <t>Даты получения последних эскизов, от экспертов</t>
  </si>
  <si>
    <t>6.1.2</t>
  </si>
  <si>
    <t>регион</t>
  </si>
  <si>
    <t>Тюменская область</t>
  </si>
  <si>
    <t>Ханты-Мансийский автономный округ</t>
  </si>
  <si>
    <t>2.1</t>
  </si>
  <si>
    <t>2.2</t>
  </si>
  <si>
    <t>2.3</t>
  </si>
  <si>
    <t>Код</t>
  </si>
  <si>
    <t>передача ТС</t>
  </si>
  <si>
    <t>1.8</t>
  </si>
  <si>
    <t>Отчитывается</t>
  </si>
  <si>
    <t>передача ЭЭ</t>
  </si>
  <si>
    <t>1.9</t>
  </si>
  <si>
    <t>Тип шаблона</t>
  </si>
  <si>
    <t>Если шаблон сводный, необходимо указать код атомарного шаблона для него:</t>
  </si>
  <si>
    <t>сбыт ТС</t>
  </si>
  <si>
    <t>1.10</t>
  </si>
  <si>
    <t>Текущая версия</t>
  </si>
  <si>
    <t>сбыт ЭЭ</t>
  </si>
  <si>
    <t>ТБО</t>
  </si>
  <si>
    <t>2. Организационные</t>
  </si>
  <si>
    <t xml:space="preserve">Тип информации в шаблоне </t>
  </si>
  <si>
    <t>Ответственный регулятор (от заказчика)</t>
  </si>
  <si>
    <t>Ответственный специалист (от СМА)</t>
  </si>
  <si>
    <t>2.4</t>
  </si>
  <si>
    <t>Ответственный программист (от СМА)</t>
  </si>
  <si>
    <t>2.5</t>
  </si>
  <si>
    <t>Ответственные за сбор данных (от СМА)</t>
  </si>
  <si>
    <t>2.6</t>
  </si>
  <si>
    <t>Ответственные за сбор данных (от заказчика)</t>
  </si>
  <si>
    <t>3. Законодательство (методики, приказы, постановления ...)</t>
  </si>
  <si>
    <t>first</t>
  </si>
  <si>
    <t>Документ1</t>
  </si>
  <si>
    <t>end</t>
  </si>
  <si>
    <t>Добавить документ</t>
  </si>
  <si>
    <t>4. Периодичность</t>
  </si>
  <si>
    <t>Периодичность</t>
  </si>
  <si>
    <t>Мониторинги(прошедшие и плановые)</t>
  </si>
  <si>
    <t>Дата начала</t>
  </si>
  <si>
    <t>Дата окончания</t>
  </si>
  <si>
    <t>1</t>
  </si>
  <si>
    <t>МР</t>
  </si>
  <si>
    <t>МО</t>
  </si>
  <si>
    <t>ОРГАНИЗАЦИЯ</t>
  </si>
  <si>
    <t>ИНН</t>
  </si>
  <si>
    <t>КПП</t>
  </si>
  <si>
    <t>год</t>
  </si>
  <si>
    <t>выработка+передача+сбыт ТС</t>
  </si>
  <si>
    <t>1.7</t>
  </si>
  <si>
    <t>Заказчик</t>
  </si>
  <si>
    <t>Комментарий</t>
  </si>
  <si>
    <t>Руководитель</t>
  </si>
  <si>
    <t>Муниципальное образование</t>
  </si>
  <si>
    <t>Муниципальный район</t>
  </si>
  <si>
    <t>* Расшифровки всех сокращений и ссылки приведены на листе "Инструкция"</t>
  </si>
  <si>
    <t>Кварталы</t>
  </si>
  <si>
    <t>Года</t>
  </si>
  <si>
    <t>I квартал</t>
  </si>
  <si>
    <t>Не определено</t>
  </si>
  <si>
    <t>Логика</t>
  </si>
  <si>
    <t>Предполагаемый срок сдачи шаблона в эксплуатацию</t>
  </si>
  <si>
    <t>7. Версии</t>
  </si>
  <si>
    <t>Версия</t>
  </si>
  <si>
    <t>Отличия от предыдущей</t>
  </si>
  <si>
    <t>7.1</t>
  </si>
  <si>
    <t>Добавить версию</t>
  </si>
  <si>
    <t>8. Дополнительно</t>
  </si>
  <si>
    <t>8.1</t>
  </si>
  <si>
    <t>Аналогичные("похожие") шаблоны</t>
  </si>
  <si>
    <t>8.2</t>
  </si>
  <si>
    <t>Особенности шаблона</t>
  </si>
  <si>
    <t>8.3</t>
  </si>
  <si>
    <t>Модуль на основе данного шаблона</t>
  </si>
  <si>
    <t>8.4</t>
  </si>
  <si>
    <t>Процедуры загрузки данных в витрины</t>
  </si>
  <si>
    <t>Инструкция</t>
  </si>
  <si>
    <t>Удалить</t>
  </si>
  <si>
    <t>5.1.2</t>
  </si>
  <si>
    <t>Титульный</t>
  </si>
  <si>
    <t>5.1.3</t>
  </si>
  <si>
    <t>5.1.4</t>
  </si>
  <si>
    <t>Проверка</t>
  </si>
  <si>
    <t>5.1.5</t>
  </si>
  <si>
    <t>5.1.6</t>
  </si>
  <si>
    <t>5.1.7</t>
  </si>
  <si>
    <t>5.1.8</t>
  </si>
  <si>
    <t>5.1.9</t>
  </si>
  <si>
    <t>5.1.10</t>
  </si>
  <si>
    <t>5.1.11</t>
  </si>
  <si>
    <t>5.1.12</t>
  </si>
  <si>
    <t>5.1.13</t>
  </si>
  <si>
    <t>5.1.14</t>
  </si>
  <si>
    <t>5.1.15</t>
  </si>
  <si>
    <t>март</t>
  </si>
  <si>
    <t>май</t>
  </si>
  <si>
    <t>июнь</t>
  </si>
  <si>
    <t>июль</t>
  </si>
  <si>
    <t>5.1.16</t>
  </si>
  <si>
    <t>5.1.17</t>
  </si>
  <si>
    <t>Должностное лицо, ответственное за составление формы</t>
  </si>
  <si>
    <t>Расчетные листы</t>
  </si>
  <si>
    <t>Скрытые листы</t>
  </si>
  <si>
    <t>Паспорт</t>
  </si>
  <si>
    <t>et_union</t>
  </si>
  <si>
    <t>TEHSHEET</t>
  </si>
  <si>
    <t>REESTR_ORG</t>
  </si>
  <si>
    <t>REESTR_MO</t>
  </si>
  <si>
    <t>AllSheetsInThisWorkbook</t>
  </si>
  <si>
    <t>modChange</t>
  </si>
  <si>
    <t>modPROV</t>
  </si>
  <si>
    <t>modTitleSheetHeaders</t>
  </si>
  <si>
    <t>modServiceModule</t>
  </si>
  <si>
    <t>modClassifierValidate</t>
  </si>
  <si>
    <t>Амурская область</t>
  </si>
  <si>
    <t/>
  </si>
  <si>
    <t>АКТИВ</t>
  </si>
  <si>
    <t>Форма 0710001 с. 1</t>
  </si>
  <si>
    <t>Актив</t>
  </si>
  <si>
    <t>Код показателя</t>
  </si>
  <si>
    <t>I. ВНЕОБОРОТНЫЕ АКТИВЫ</t>
  </si>
  <si>
    <t>Нематериальные активы</t>
  </si>
  <si>
    <t xml:space="preserve">Основные средства </t>
  </si>
  <si>
    <t>Доходные вложения в материальные ценности</t>
  </si>
  <si>
    <t>Прочие внеоборотные активы</t>
  </si>
  <si>
    <t>ИТОГО по разделу I</t>
  </si>
  <si>
    <t>2</t>
  </si>
  <si>
    <t>II. ОБОРОТНЫЕ АКТИВЫ</t>
  </si>
  <si>
    <t>Налог на добавленную стоимость по приобретенным ценностям</t>
  </si>
  <si>
    <t>2.7</t>
  </si>
  <si>
    <t>Прочие оборотные активы</t>
  </si>
  <si>
    <t>ИТОГО по разделу II</t>
  </si>
  <si>
    <t>3</t>
  </si>
  <si>
    <t xml:space="preserve">БАЛАНС </t>
  </si>
  <si>
    <t>ПАССИВ</t>
  </si>
  <si>
    <t>Форма 0710001 с. 2</t>
  </si>
  <si>
    <t>Пассив</t>
  </si>
  <si>
    <t>III. КАПИТАЛ И РЕЗЕРВЫ</t>
  </si>
  <si>
    <t>Регион РФ</t>
  </si>
  <si>
    <t>Отчётный период</t>
  </si>
  <si>
    <t>Год</t>
  </si>
  <si>
    <t>Квартал (с нарастающим итогом)</t>
  </si>
  <si>
    <t>Адрес организации</t>
  </si>
  <si>
    <t>Юридический адрес:</t>
  </si>
  <si>
    <t>Почтовый адрес:</t>
  </si>
  <si>
    <t>Фамилия, имя, отчество:</t>
  </si>
  <si>
    <t>Должность:</t>
  </si>
  <si>
    <t>e-mail:</t>
  </si>
  <si>
    <t>Выбор субъекта РФ</t>
  </si>
  <si>
    <t>modReestr</t>
  </si>
  <si>
    <t>(код) номер телефона:</t>
  </si>
  <si>
    <t>modInfo</t>
  </si>
  <si>
    <t>modfrmDateChoose</t>
  </si>
  <si>
    <t>modDblClick</t>
  </si>
  <si>
    <t xml:space="preserve">Технические требования:
• макросы во время работы должны быть включены 
</t>
  </si>
  <si>
    <t>• на рабочем месте должен быть установлен MS Office 2003, 2007, 2010 x86 с полной версией MS Excel</t>
  </si>
  <si>
    <t xml:space="preserve">• макросы во время работы должны быть включены </t>
  </si>
  <si>
    <t>Цвета ячеек:</t>
  </si>
  <si>
    <r>
      <t xml:space="preserve">Голубой – ячейки, </t>
    </r>
    <r>
      <rPr>
        <b/>
        <sz val="10"/>
        <color indexed="8"/>
        <rFont val="Tahoma"/>
        <family val="2"/>
        <charset val="204"/>
      </rPr>
      <t>обязательные</t>
    </r>
    <r>
      <rPr>
        <sz val="10"/>
        <color indexed="8"/>
        <rFont val="Tahoma"/>
        <family val="2"/>
        <charset val="204"/>
      </rPr>
      <t xml:space="preserve"> для заполнения;</t>
    </r>
  </si>
  <si>
    <r>
      <t xml:space="preserve">Желтый – ячейки, </t>
    </r>
    <r>
      <rPr>
        <b/>
        <sz val="10"/>
        <color indexed="8"/>
        <rFont val="Tahoma"/>
        <family val="2"/>
        <charset val="204"/>
      </rPr>
      <t>предназначенные</t>
    </r>
    <r>
      <rPr>
        <sz val="10"/>
        <color indexed="8"/>
        <rFont val="Tahoma"/>
        <family val="2"/>
        <charset val="204"/>
      </rPr>
      <t xml:space="preserve"> для заполнения;</t>
    </r>
  </si>
  <si>
    <t>Шаблон может быть сохранен на любом этапе заполнения!</t>
  </si>
  <si>
    <t xml:space="preserve">• При сохранении шаблона осуществляется проверка на наличие и корректность (например, КПП – 9 цифр) обязательных параметров на листах. </t>
  </si>
  <si>
    <t xml:space="preserve">• Если какая-то ячейка не удовлетворяет условию проверки, на лист «Проверка» добавляется гиперссылка на данную ячейку и причина, по которой шаблон не будет загружен в хранилище данных. </t>
  </si>
  <si>
    <t xml:space="preserve">• В колонке «Статус ошибки» для каждого сообщения возможны 2 значения: ошибка и предупреждение. </t>
  </si>
  <si>
    <t>• При наличии сообщений со статусом «Ошибка» шаблон будет отклонён системой, сообщения со статусом «Предупреждение» носят информационный характер, и такой шаблон будет принят системой.</t>
  </si>
  <si>
    <t>Организационно-технические консультации:</t>
  </si>
  <si>
    <t>ФИО:</t>
  </si>
  <si>
    <t>телефон:</t>
  </si>
  <si>
    <t>WEB-сайт:</t>
  </si>
  <si>
    <t>Дистрибутивы:</t>
  </si>
  <si>
    <t xml:space="preserve">Для устранения проблем с MS Excel (например, "Compile error in hidden module") воспользуйтесь пакетами библиотек: </t>
  </si>
  <si>
    <t>Дистрибутивы (ссылка):</t>
  </si>
  <si>
    <t>http://eias.ru/?page=show_distrs</t>
  </si>
  <si>
    <t>http://eias.ru/</t>
  </si>
  <si>
    <t>ИНН:</t>
  </si>
  <si>
    <t>КПП:</t>
  </si>
  <si>
    <t>Является ли организация субъектом малого предпринимательства</t>
  </si>
  <si>
    <r>
      <t>Код</t>
    </r>
    <r>
      <rPr>
        <b/>
        <sz val="9"/>
        <color indexed="48"/>
        <rFont val="Tahoma"/>
        <family val="2"/>
        <charset val="204"/>
      </rPr>
      <t>*</t>
    </r>
    <r>
      <rPr>
        <b/>
        <sz val="9"/>
        <rFont val="Tahoma"/>
        <family val="2"/>
        <charset val="204"/>
      </rPr>
      <t xml:space="preserve"> по ОКПО</t>
    </r>
  </si>
  <si>
    <r>
      <t>Код</t>
    </r>
    <r>
      <rPr>
        <b/>
        <sz val="9"/>
        <color indexed="48"/>
        <rFont val="Tahoma"/>
        <family val="2"/>
        <charset val="204"/>
      </rPr>
      <t>*</t>
    </r>
    <r>
      <rPr>
        <b/>
        <sz val="9"/>
        <rFont val="Tahoma"/>
        <family val="2"/>
        <charset val="204"/>
      </rPr>
      <t xml:space="preserve"> по ОКВЭД</t>
    </r>
  </si>
  <si>
    <r>
      <t>Код</t>
    </r>
    <r>
      <rPr>
        <b/>
        <sz val="9"/>
        <color indexed="48"/>
        <rFont val="Tahoma"/>
        <family val="2"/>
        <charset val="204"/>
      </rPr>
      <t>*</t>
    </r>
    <r>
      <rPr>
        <b/>
        <sz val="9"/>
        <rFont val="Tahoma"/>
        <family val="2"/>
        <charset val="204"/>
      </rPr>
      <t xml:space="preserve"> по ОКЕИ</t>
    </r>
  </si>
  <si>
    <r>
      <t>Код</t>
    </r>
    <r>
      <rPr>
        <b/>
        <sz val="9"/>
        <color indexed="48"/>
        <rFont val="Tahoma"/>
        <family val="2"/>
        <charset val="204"/>
      </rPr>
      <t>*</t>
    </r>
    <r>
      <rPr>
        <b/>
        <sz val="9"/>
        <rFont val="Tahoma"/>
        <family val="2"/>
        <charset val="204"/>
      </rPr>
      <t xml:space="preserve"> по ОКОПФ/ОКФС </t>
    </r>
  </si>
  <si>
    <t>Расшифровка показателей</t>
  </si>
  <si>
    <t>Отложенные налоговые активы</t>
  </si>
  <si>
    <t>№ п/п</t>
  </si>
  <si>
    <t>Формулы с листов Актив и Пассив</t>
  </si>
  <si>
    <t>LINE_YELLOW</t>
  </si>
  <si>
    <t>Наименование</t>
  </si>
  <si>
    <t>6</t>
  </si>
  <si>
    <t>7</t>
  </si>
  <si>
    <t>Пояснения</t>
  </si>
  <si>
    <t>1110</t>
  </si>
  <si>
    <t>Результаты исследований и разработок</t>
  </si>
  <si>
    <t>1120</t>
  </si>
  <si>
    <t>1100</t>
  </si>
  <si>
    <t>Финансовые вложения</t>
  </si>
  <si>
    <t>1130</t>
  </si>
  <si>
    <t>1140</t>
  </si>
  <si>
    <t>1150</t>
  </si>
  <si>
    <t>1160</t>
  </si>
  <si>
    <t>1170</t>
  </si>
  <si>
    <t>1210</t>
  </si>
  <si>
    <t>Дебиторская задолженность</t>
  </si>
  <si>
    <t>1220</t>
  </si>
  <si>
    <t>1230</t>
  </si>
  <si>
    <t>1240</t>
  </si>
  <si>
    <t>1250</t>
  </si>
  <si>
    <t>1260</t>
  </si>
  <si>
    <t>1200</t>
  </si>
  <si>
    <t>1600</t>
  </si>
  <si>
    <t>LINE_1100</t>
  </si>
  <si>
    <t>LINE_1200</t>
  </si>
  <si>
    <t>Запасы</t>
  </si>
  <si>
    <t>Уставный капитал (складочный капитал, уставный фонд, вклады товарищей)</t>
  </si>
  <si>
    <t>Переоценка внеоборотных активов</t>
  </si>
  <si>
    <t>Добавочный капитал (без переоценки)</t>
  </si>
  <si>
    <t>1310</t>
  </si>
  <si>
    <t>1320</t>
  </si>
  <si>
    <t>1340</t>
  </si>
  <si>
    <t>1350</t>
  </si>
  <si>
    <t>Резервный капитал</t>
  </si>
  <si>
    <t>1360</t>
  </si>
  <si>
    <t>1370</t>
  </si>
  <si>
    <t>1300</t>
  </si>
  <si>
    <t>Заемные средства</t>
  </si>
  <si>
    <t>Прочие обязательства</t>
  </si>
  <si>
    <t>1410</t>
  </si>
  <si>
    <t>1420</t>
  </si>
  <si>
    <t>1430</t>
  </si>
  <si>
    <t>1450</t>
  </si>
  <si>
    <t>1400</t>
  </si>
  <si>
    <t>Кредиторская задолженность</t>
  </si>
  <si>
    <t>1510</t>
  </si>
  <si>
    <t>1520</t>
  </si>
  <si>
    <t>1530</t>
  </si>
  <si>
    <t>1540</t>
  </si>
  <si>
    <t>1550</t>
  </si>
  <si>
    <t>1500</t>
  </si>
  <si>
    <t>1700</t>
  </si>
  <si>
    <t>Расшифровка отдельных показателей бухгалтерского баланса</t>
  </si>
  <si>
    <t>Нематериальные активы (стр.1110), в том числе:</t>
  </si>
  <si>
    <t>11101</t>
  </si>
  <si>
    <t>11102</t>
  </si>
  <si>
    <t>11103</t>
  </si>
  <si>
    <t>11201</t>
  </si>
  <si>
    <t>11202</t>
  </si>
  <si>
    <t>Результаты исследований и разработок (стр.1120), в том числе:</t>
  </si>
  <si>
    <t>4.2</t>
  </si>
  <si>
    <t>5.1</t>
  </si>
  <si>
    <t>5.2</t>
  </si>
  <si>
    <t>5.3</t>
  </si>
  <si>
    <t>6.1</t>
  </si>
  <si>
    <t>7.2</t>
  </si>
  <si>
    <t>7.3</t>
  </si>
  <si>
    <t>Запасы (стр.1210), в том числе:</t>
  </si>
  <si>
    <t>12101</t>
  </si>
  <si>
    <t>12102</t>
  </si>
  <si>
    <t>12103</t>
  </si>
  <si>
    <t>12104</t>
  </si>
  <si>
    <t>8</t>
  </si>
  <si>
    <t>12105</t>
  </si>
  <si>
    <t>LINE_1300</t>
  </si>
  <si>
    <t>LINE_1400</t>
  </si>
  <si>
    <t>LINE_1500</t>
  </si>
  <si>
    <t>LINE_1700</t>
  </si>
  <si>
    <t>LINE_1600</t>
  </si>
  <si>
    <t>Налог на добавленную стоимость по приобретенным ценностям (стр.1220), в том числе:</t>
  </si>
  <si>
    <t>12201</t>
  </si>
  <si>
    <t>9</t>
  </si>
  <si>
    <t>9.1</t>
  </si>
  <si>
    <t>9.2</t>
  </si>
  <si>
    <t>Дебиторская задолженность (стр.1230), в том числе:</t>
  </si>
  <si>
    <t>12301</t>
  </si>
  <si>
    <t>12302</t>
  </si>
  <si>
    <t>12303</t>
  </si>
  <si>
    <t>12304</t>
  </si>
  <si>
    <t>12305</t>
  </si>
  <si>
    <t>10</t>
  </si>
  <si>
    <t>10.1</t>
  </si>
  <si>
    <t>10.2</t>
  </si>
  <si>
    <t>10.3</t>
  </si>
  <si>
    <t>12401</t>
  </si>
  <si>
    <t>12402</t>
  </si>
  <si>
    <t>12403</t>
  </si>
  <si>
    <t>11</t>
  </si>
  <si>
    <t>11.1</t>
  </si>
  <si>
    <t>11.2</t>
  </si>
  <si>
    <t>12501</t>
  </si>
  <si>
    <t>12502</t>
  </si>
  <si>
    <t>12</t>
  </si>
  <si>
    <t>12.1</t>
  </si>
  <si>
    <t>12601</t>
  </si>
  <si>
    <t>12602</t>
  </si>
  <si>
    <t>12603</t>
  </si>
  <si>
    <t>Прочие оборотные активы (стр.1260), в том числе:</t>
  </si>
  <si>
    <t>13</t>
  </si>
  <si>
    <t>13.1</t>
  </si>
  <si>
    <t>13101</t>
  </si>
  <si>
    <t>14</t>
  </si>
  <si>
    <t>14.1</t>
  </si>
  <si>
    <t>13201</t>
  </si>
  <si>
    <t>Уставный капитал (складочный капитал, уставный фонд, вклады товарищей) (стр.1310), в том числе:</t>
  </si>
  <si>
    <t>Собственные акции, выкупленные у акционеров (стр.1320), в том числе:</t>
  </si>
  <si>
    <t>15</t>
  </si>
  <si>
    <t>15.1</t>
  </si>
  <si>
    <t>13401</t>
  </si>
  <si>
    <t>Переоценка внеоборотных активов (стр.1340), в том числе:</t>
  </si>
  <si>
    <t>16</t>
  </si>
  <si>
    <t>16.1</t>
  </si>
  <si>
    <t>13501</t>
  </si>
  <si>
    <t>17</t>
  </si>
  <si>
    <t>17.1</t>
  </si>
  <si>
    <t>13601</t>
  </si>
  <si>
    <t>17.2</t>
  </si>
  <si>
    <t>13602</t>
  </si>
  <si>
    <t>18</t>
  </si>
  <si>
    <t>18.1</t>
  </si>
  <si>
    <t>13701</t>
  </si>
  <si>
    <t>13702</t>
  </si>
  <si>
    <t>19</t>
  </si>
  <si>
    <t>19.1</t>
  </si>
  <si>
    <t>14101</t>
  </si>
  <si>
    <t>14102</t>
  </si>
  <si>
    <t>Заемные средства (стр.1410), в том числе:</t>
  </si>
  <si>
    <t>20</t>
  </si>
  <si>
    <t>20.1</t>
  </si>
  <si>
    <t>21</t>
  </si>
  <si>
    <t>21.1</t>
  </si>
  <si>
    <t>14201</t>
  </si>
  <si>
    <t>14301</t>
  </si>
  <si>
    <t>14302</t>
  </si>
  <si>
    <t>Отложенные налоговые обязательства (стр.1420), в том числе:</t>
  </si>
  <si>
    <t>22</t>
  </si>
  <si>
    <t>22.1</t>
  </si>
  <si>
    <t>23</t>
  </si>
  <si>
    <t>23.1</t>
  </si>
  <si>
    <t>15101</t>
  </si>
  <si>
    <t>14501</t>
  </si>
  <si>
    <t>Прочие долгосрочные обязательства (стр.1450), в том числе:</t>
  </si>
  <si>
    <t>Заемные средства (стр.1510), в том числе:</t>
  </si>
  <si>
    <t>24</t>
  </si>
  <si>
    <t>24.1</t>
  </si>
  <si>
    <t>25</t>
  </si>
  <si>
    <t>25.1</t>
  </si>
  <si>
    <t>26</t>
  </si>
  <si>
    <t>26.1</t>
  </si>
  <si>
    <t>27</t>
  </si>
  <si>
    <t>27.1</t>
  </si>
  <si>
    <t>15201</t>
  </si>
  <si>
    <t>15301</t>
  </si>
  <si>
    <t>15401</t>
  </si>
  <si>
    <t>15501</t>
  </si>
  <si>
    <t>24.2</t>
  </si>
  <si>
    <t>15202</t>
  </si>
  <si>
    <t>15203</t>
  </si>
  <si>
    <t>15204</t>
  </si>
  <si>
    <t>15205</t>
  </si>
  <si>
    <t>15206</t>
  </si>
  <si>
    <t>15207</t>
  </si>
  <si>
    <t>Кредиторская задолженность (стр.1520), в том числе:</t>
  </si>
  <si>
    <t>Доходы будущих периодов (стр.1530), в том числе:</t>
  </si>
  <si>
    <t>Прочие краткосрочные обязательства (стр.1550), в том числе:</t>
  </si>
  <si>
    <r>
      <t xml:space="preserve">Зеленый – ячейки с </t>
    </r>
    <r>
      <rPr>
        <b/>
        <sz val="10"/>
        <color indexed="8"/>
        <rFont val="Tahoma"/>
        <family val="2"/>
        <charset val="204"/>
      </rPr>
      <t>формулами/константами</t>
    </r>
    <r>
      <rPr>
        <sz val="10"/>
        <color indexed="8"/>
        <rFont val="Tahoma"/>
        <family val="2"/>
        <charset val="204"/>
      </rPr>
      <t xml:space="preserve"> или </t>
    </r>
    <r>
      <rPr>
        <b/>
        <sz val="10"/>
        <color indexed="8"/>
        <rFont val="Tahoma"/>
        <family val="2"/>
        <charset val="204"/>
      </rPr>
      <t>заполняемые автоматически</t>
    </r>
    <r>
      <rPr>
        <sz val="10"/>
        <color indexed="8"/>
        <rFont val="Tahoma"/>
        <family val="2"/>
        <charset val="204"/>
      </rPr>
      <t xml:space="preserve"> (например, при выборе организации из реестра или выборе даты).</t>
    </r>
  </si>
  <si>
    <t>Отчётная дата</t>
  </si>
  <si>
    <t>Дата (год,месяц,число)</t>
  </si>
  <si>
    <t>add_HELP_range_2</t>
  </si>
  <si>
    <t>• для корректной работы шаблона требуется выбрать низкий уровень безопасности
(В меню MS Excel 2003: Сервис → Макрос → Безопасность → выбрать нижний пункт «Низкая безопасность» → «OK»)
(В MS Excel 2007 после открытия файла шаблона нажать на кнопку «Параметры…» → «Предупреждение системы безопасности» → «Включить это содержимое» → «OK»)</t>
  </si>
  <si>
    <t>первым отчетным годом</t>
  </si>
  <si>
    <t>вторым отчетным годом</t>
  </si>
  <si>
    <t>третьим или последующим отчетным годом</t>
  </si>
  <si>
    <t>Указанный год является для организации /org_operates/</t>
  </si>
  <si>
    <t>Бухгалтерский баланс</t>
  </si>
  <si>
    <t>1180</t>
  </si>
  <si>
    <t>1190</t>
  </si>
  <si>
    <t>Нематериальные поисковые активы</t>
  </si>
  <si>
    <t>Материальные поисковые активы</t>
  </si>
  <si>
    <t>Финансовые вложения (за исключением денежных эквивалентов)</t>
  </si>
  <si>
    <t>Денежные средства и денежные эквиваленты</t>
  </si>
  <si>
    <t>Оценочные обязательства</t>
  </si>
  <si>
    <t>Инструкция по обновлению шаблона</t>
  </si>
  <si>
    <t>Если компьютер имеет подключение к Интернет, можно автоматически проверять наличие доступных обновлений. Выберите способ оповещения о наличии обновлений для шаблона:</t>
  </si>
  <si>
    <t>Дата/Время</t>
  </si>
  <si>
    <t>Сообщение</t>
  </si>
  <si>
    <t>Статус</t>
  </si>
  <si>
    <t>Обновление</t>
  </si>
  <si>
    <t>Лог обновления</t>
  </si>
  <si>
    <t>modUpdTemplMain</t>
  </si>
  <si>
    <t>modRegionSelectSub</t>
  </si>
  <si>
    <t>modThisWorkbook</t>
  </si>
  <si>
    <t>modReestrMO</t>
  </si>
  <si>
    <t>modSheetMain01</t>
  </si>
  <si>
    <t>modSheetMain02</t>
  </si>
  <si>
    <t>modSheetMain03</t>
  </si>
  <si>
    <t>modSheetMain04</t>
  </si>
  <si>
    <t>modSheetMain05</t>
  </si>
  <si>
    <t>Создать печатную форму</t>
  </si>
  <si>
    <t>modHyperlink</t>
  </si>
  <si>
    <t>modSheetMain06</t>
  </si>
  <si>
    <t>LINE_YELLOW_ALL</t>
  </si>
  <si>
    <t>Диапазоны с показателями - зависят от года /active_part1_2011/</t>
  </si>
  <si>
    <t>Диапазоны с показателями - зависят от года /active_part1_2012/</t>
  </si>
  <si>
    <t>Финансовые вложения (за исключением денежных эквивалентов) (стр.1240), в том числе:</t>
  </si>
  <si>
    <t>Денежные средства и денежные эквиваленты (стр.1250), в том числе:</t>
  </si>
  <si>
    <t>Оценочные обязательства (стр.1430), в том числе:</t>
  </si>
  <si>
    <t>Оценочные обязательства  (стр.1540), в том числе:</t>
  </si>
  <si>
    <t>6.2</t>
  </si>
  <si>
    <t>Вписываемые показатели (стр.1255), в том числе:</t>
  </si>
  <si>
    <t>Целевой капитал (стр.1320), в том числе:</t>
  </si>
  <si>
    <t>Добавочный капитал (без переоценки)/Целевые средства (стр.1350), в том числе:</t>
  </si>
  <si>
    <t>16.2</t>
  </si>
  <si>
    <t>13502</t>
  </si>
  <si>
    <t>Резервный капитал/Фонд недвижимого и особо ценного движимого имущества (стр.1360), в том числе:</t>
  </si>
  <si>
    <t>Нераспределенная прибыль (непокрытый убыток)/Резервные и иные целевые фонды (стр.1370), в том числе:</t>
  </si>
  <si>
    <t>Вписываемые показатели (стр.1375), в том числе:</t>
  </si>
  <si>
    <t>Вписываемые показатели (стр.1435), в том числе:</t>
  </si>
  <si>
    <t>Вписываемые показатели (стр.1545), в том числе:</t>
  </si>
  <si>
    <t>7.4</t>
  </si>
  <si>
    <t>11.3</t>
  </si>
  <si>
    <t>11.4</t>
  </si>
  <si>
    <t>11.5</t>
  </si>
  <si>
    <t>13.2</t>
  </si>
  <si>
    <t>13.3</t>
  </si>
  <si>
    <t>13.4</t>
  </si>
  <si>
    <t>13.5</t>
  </si>
  <si>
    <t>14.2</t>
  </si>
  <si>
    <t>14.3</t>
  </si>
  <si>
    <t>15.2</t>
  </si>
  <si>
    <t>17.3</t>
  </si>
  <si>
    <t>22.2</t>
  </si>
  <si>
    <t>23.2</t>
  </si>
  <si>
    <t>25.2</t>
  </si>
  <si>
    <t>26.2</t>
  </si>
  <si>
    <t>30</t>
  </si>
  <si>
    <t>30.1</t>
  </si>
  <si>
    <t>31</t>
  </si>
  <si>
    <t>31.1</t>
  </si>
  <si>
    <t>32</t>
  </si>
  <si>
    <t>32.1</t>
  </si>
  <si>
    <t>32.2</t>
  </si>
  <si>
    <t>33</t>
  </si>
  <si>
    <t>33.1</t>
  </si>
  <si>
    <t>34</t>
  </si>
  <si>
    <t>34.1</t>
  </si>
  <si>
    <t>35</t>
  </si>
  <si>
    <t>35.1</t>
  </si>
  <si>
    <t>35.2</t>
  </si>
  <si>
    <t>36</t>
  </si>
  <si>
    <t>36.1</t>
  </si>
  <si>
    <t>28</t>
  </si>
  <si>
    <t>28.1</t>
  </si>
  <si>
    <t>28.2</t>
  </si>
  <si>
    <t>29</t>
  </si>
  <si>
    <t>29.1</t>
  </si>
  <si>
    <t>29.2</t>
  </si>
  <si>
    <t>32.3</t>
  </si>
  <si>
    <t>32.4</t>
  </si>
  <si>
    <t>32.5</t>
  </si>
  <si>
    <t>32.6</t>
  </si>
  <si>
    <t>32.7</t>
  </si>
  <si>
    <t>edit_year_dec_1</t>
  </si>
  <si>
    <t>edit_year_dec_2</t>
  </si>
  <si>
    <t>Приложение
к Приказу Минфина РФ
от 02.07.2010 № 66н
(в ред. Приказов Минфина России от 05.10.2011 №124н, 
от 17.08.2012 №113н, от 04.12.2012 №154н)</t>
  </si>
  <si>
    <t>3/8/2013  6:25:39 PM</t>
  </si>
  <si>
    <t>Проверка доступных обновлений...</t>
  </si>
  <si>
    <t>Информация</t>
  </si>
  <si>
    <t>3/8/2013  6:25:40 PM</t>
  </si>
  <si>
    <t>Версия шаблона 2.2 актуальна, обновление не требуется</t>
  </si>
  <si>
    <t>Инструкция по заполнению шаблона
"Бухгалтерский баланс"</t>
  </si>
  <si>
    <t>4/25/2014  11:19:54 AM</t>
  </si>
  <si>
    <t>4/25/2014  11:19:55 AM</t>
  </si>
  <si>
    <t>Волоколамский муниципальный район</t>
  </si>
  <si>
    <t>46605000</t>
  </si>
  <si>
    <t>городское поселение Волоколамск</t>
  </si>
  <si>
    <t>46605101</t>
  </si>
  <si>
    <t>городское поселение Сычево</t>
  </si>
  <si>
    <t>46605158</t>
  </si>
  <si>
    <t>сельское поселение Кашинское</t>
  </si>
  <si>
    <t>46605422</t>
  </si>
  <si>
    <t>сельское поселение Осташевское</t>
  </si>
  <si>
    <t>46605431</t>
  </si>
  <si>
    <t>сельское поселение Спасское</t>
  </si>
  <si>
    <t>46605434</t>
  </si>
  <si>
    <t>сельское поселение Теряевское</t>
  </si>
  <si>
    <t>46605449</t>
  </si>
  <si>
    <t>сельское поселение Чисменское</t>
  </si>
  <si>
    <t>46605461</t>
  </si>
  <si>
    <t>сельское поселение Ярополецкое</t>
  </si>
  <si>
    <t>46605467</t>
  </si>
  <si>
    <t>Воскресенский муниципальный район</t>
  </si>
  <si>
    <t>46606000</t>
  </si>
  <si>
    <t>городское поселение Белоозерский</t>
  </si>
  <si>
    <t>46606154</t>
  </si>
  <si>
    <t>городское поселение Воскресенск</t>
  </si>
  <si>
    <t>46606101</t>
  </si>
  <si>
    <t>городское поселение Хорлово</t>
  </si>
  <si>
    <t>46606167</t>
  </si>
  <si>
    <t>городское поселение им. Цюрупы</t>
  </si>
  <si>
    <t>46606180</t>
  </si>
  <si>
    <t>сельское поселение Ашитковское</t>
  </si>
  <si>
    <t>46606402</t>
  </si>
  <si>
    <t>сельское поселение Фединское</t>
  </si>
  <si>
    <t>46606413</t>
  </si>
  <si>
    <t>Дмитровский муниципальный район</t>
  </si>
  <si>
    <t>46608000</t>
  </si>
  <si>
    <t>городское поселение  Дмитров</t>
  </si>
  <si>
    <t>46608101</t>
  </si>
  <si>
    <t>городское поселение Деденево</t>
  </si>
  <si>
    <t>46608154</t>
  </si>
  <si>
    <t>городское поселение Икша</t>
  </si>
  <si>
    <t>46608157</t>
  </si>
  <si>
    <t>городское поселение Некрасовский</t>
  </si>
  <si>
    <t>46608163</t>
  </si>
  <si>
    <t>городское поселение Яхрома</t>
  </si>
  <si>
    <t>46608105</t>
  </si>
  <si>
    <t>сельское поселение Большерогачевское</t>
  </si>
  <si>
    <t>46608407</t>
  </si>
  <si>
    <t>сельское поселение Габовское</t>
  </si>
  <si>
    <t>46608413</t>
  </si>
  <si>
    <t>сельское поселение Костинское</t>
  </si>
  <si>
    <t>46608431</t>
  </si>
  <si>
    <t>сельское поселение Куликовское</t>
  </si>
  <si>
    <t>46608437</t>
  </si>
  <si>
    <t>сельское поселение Синьковское</t>
  </si>
  <si>
    <t>46608461</t>
  </si>
  <si>
    <t>сельское поселение Якотское</t>
  </si>
  <si>
    <t>46608470</t>
  </si>
  <si>
    <t>Егорьевский муниципальный район</t>
  </si>
  <si>
    <t>46612000</t>
  </si>
  <si>
    <t>городское поселение Егорьевск</t>
  </si>
  <si>
    <t>46612101</t>
  </si>
  <si>
    <t>горосдское поселение Рязановский</t>
  </si>
  <si>
    <t>46612160</t>
  </si>
  <si>
    <t>сельское поселение Раменское</t>
  </si>
  <si>
    <t>46612440</t>
  </si>
  <si>
    <t>сельское поселение Саввинское</t>
  </si>
  <si>
    <t>46612443</t>
  </si>
  <si>
    <t>сельское поселение Юрцовское</t>
  </si>
  <si>
    <t>46612434</t>
  </si>
  <si>
    <t>Зарайский муниципальный район</t>
  </si>
  <si>
    <t>46616000</t>
  </si>
  <si>
    <t>городское поселение Зарайск</t>
  </si>
  <si>
    <t>46616101</t>
  </si>
  <si>
    <t>сельское поселение Гололобовское</t>
  </si>
  <si>
    <t>46616408</t>
  </si>
  <si>
    <t>сельское поселение Каринское</t>
  </si>
  <si>
    <t>46616416</t>
  </si>
  <si>
    <t>сельское поселение Машоновское</t>
  </si>
  <si>
    <t>46616428</t>
  </si>
  <si>
    <t>сельское поселение Струпненское</t>
  </si>
  <si>
    <t>46616437</t>
  </si>
  <si>
    <t>Истринский муниципальный район</t>
  </si>
  <si>
    <t>46618000</t>
  </si>
  <si>
    <t>городское поселение Дедовск</t>
  </si>
  <si>
    <t>46618103</t>
  </si>
  <si>
    <t>городское поселение Истра</t>
  </si>
  <si>
    <t>46618101</t>
  </si>
  <si>
    <t>городское поселение Снегири</t>
  </si>
  <si>
    <t>46618156</t>
  </si>
  <si>
    <t>сельское поселение Бужаровское</t>
  </si>
  <si>
    <t>46618402</t>
  </si>
  <si>
    <t>сельское поселение Букаревское</t>
  </si>
  <si>
    <t>46618404</t>
  </si>
  <si>
    <t>сельское поселение Ермолинское</t>
  </si>
  <si>
    <t>46618413</t>
  </si>
  <si>
    <t>сельское поселение Ивановское</t>
  </si>
  <si>
    <t>46618416</t>
  </si>
  <si>
    <t>сельское поселение Костровское</t>
  </si>
  <si>
    <t>46618419</t>
  </si>
  <si>
    <t>сельское поселение Лучинское</t>
  </si>
  <si>
    <t>46618425</t>
  </si>
  <si>
    <t>сельское поселение Новопетровское</t>
  </si>
  <si>
    <t>46618428</t>
  </si>
  <si>
    <t>сельское поселение Обушковское</t>
  </si>
  <si>
    <t>46618431</t>
  </si>
  <si>
    <t>сельское поселение Онуфриевское</t>
  </si>
  <si>
    <t>46618434</t>
  </si>
  <si>
    <t>сельское поселение Павло-Слободское</t>
  </si>
  <si>
    <t>46618437</t>
  </si>
  <si>
    <t>сельское поселение Ядроминское</t>
  </si>
  <si>
    <t>46618443</t>
  </si>
  <si>
    <t>Каширский муниципальный район</t>
  </si>
  <si>
    <t>46620000</t>
  </si>
  <si>
    <t>городское поселение Кашира</t>
  </si>
  <si>
    <t>46620101</t>
  </si>
  <si>
    <t>городское поселение Ожерелье</t>
  </si>
  <si>
    <t>46620104</t>
  </si>
  <si>
    <t>сельское поселение Базаровское</t>
  </si>
  <si>
    <t>46620402</t>
  </si>
  <si>
    <t>сельское поселение Домнинское</t>
  </si>
  <si>
    <t>46620407</t>
  </si>
  <si>
    <t>сельское поселение Знаменское</t>
  </si>
  <si>
    <t>46620410</t>
  </si>
  <si>
    <t>сельское поселение Колтовское</t>
  </si>
  <si>
    <t>46620413</t>
  </si>
  <si>
    <t>сельское поселение Топкановское</t>
  </si>
  <si>
    <t>46620419</t>
  </si>
  <si>
    <t>Клинский муниципальный район</t>
  </si>
  <si>
    <t>46621000</t>
  </si>
  <si>
    <t>городское поселение Высоковск</t>
  </si>
  <si>
    <t>46621103</t>
  </si>
  <si>
    <t>городское поселение Клин</t>
  </si>
  <si>
    <t>46621101</t>
  </si>
  <si>
    <t>городское поселение Решетниково</t>
  </si>
  <si>
    <t>46621154</t>
  </si>
  <si>
    <t>сельское поселение Воздвиженское</t>
  </si>
  <si>
    <t>46621407</t>
  </si>
  <si>
    <t>сельское поселение Воронинское</t>
  </si>
  <si>
    <t>46621410</t>
  </si>
  <si>
    <t>сельское поселение Зубовское</t>
  </si>
  <si>
    <t>46621416</t>
  </si>
  <si>
    <t>сельское поселение Нудольское</t>
  </si>
  <si>
    <t>46621434</t>
  </si>
  <si>
    <t>сельское поселение Петровское</t>
  </si>
  <si>
    <t>46621437</t>
  </si>
  <si>
    <t>Коломенский муниципальный район</t>
  </si>
  <si>
    <t>46622000</t>
  </si>
  <si>
    <t>городское поселение Пески</t>
  </si>
  <si>
    <t>46622154</t>
  </si>
  <si>
    <t>сельское поселение Акатьевское</t>
  </si>
  <si>
    <t>46622402</t>
  </si>
  <si>
    <t>сельское поселение Биорковское</t>
  </si>
  <si>
    <t>46622404</t>
  </si>
  <si>
    <t>сельское поселение Заруденское</t>
  </si>
  <si>
    <t>46622416</t>
  </si>
  <si>
    <t>сельское поселение Непецинское</t>
  </si>
  <si>
    <t>46622419</t>
  </si>
  <si>
    <t>сельское поселение Пестриковское</t>
  </si>
  <si>
    <t>46622425</t>
  </si>
  <si>
    <t>сельское поселение Проводниковское</t>
  </si>
  <si>
    <t>46622431</t>
  </si>
  <si>
    <t>сельское поселение Радужное</t>
  </si>
  <si>
    <t>46622422</t>
  </si>
  <si>
    <t>сельское поселение Хорошовское</t>
  </si>
  <si>
    <t>46622434</t>
  </si>
  <si>
    <t>Красногорский муниципальный район</t>
  </si>
  <si>
    <t>46623000</t>
  </si>
  <si>
    <t>городское поселение Красногорск</t>
  </si>
  <si>
    <t>46623101</t>
  </si>
  <si>
    <t>городское поселение Нахабино</t>
  </si>
  <si>
    <t>46623154</t>
  </si>
  <si>
    <t>сельское поселение Ильинское</t>
  </si>
  <si>
    <t>46623404</t>
  </si>
  <si>
    <t>сельское поселение Отрадненское</t>
  </si>
  <si>
    <t>46623407</t>
  </si>
  <si>
    <t>Ленинский муниципальный район</t>
  </si>
  <si>
    <t>46628000</t>
  </si>
  <si>
    <t>городское поселение Видное</t>
  </si>
  <si>
    <t>46628101</t>
  </si>
  <si>
    <t>городское поселение Горки Ленинские</t>
  </si>
  <si>
    <t>46628155</t>
  </si>
  <si>
    <t>городское поселение Московский</t>
  </si>
  <si>
    <t>46628105</t>
  </si>
  <si>
    <t>сельское поселение Булатниковское</t>
  </si>
  <si>
    <t>46628402</t>
  </si>
  <si>
    <t>сельское поселение Внуковское</t>
  </si>
  <si>
    <t>46628404</t>
  </si>
  <si>
    <t>сельское поселение Володарское</t>
  </si>
  <si>
    <t>46628407</t>
  </si>
  <si>
    <t>сельское поселение Воскресенское</t>
  </si>
  <si>
    <t>46628408</t>
  </si>
  <si>
    <t>сельское поселение Десеновское</t>
  </si>
  <si>
    <t>46628413</t>
  </si>
  <si>
    <t>сельское поселение Молоковское</t>
  </si>
  <si>
    <t>46628422</t>
  </si>
  <si>
    <t>сельское поселение Мосрентген</t>
  </si>
  <si>
    <t>46628409</t>
  </si>
  <si>
    <t>сельское поселение Развилковское</t>
  </si>
  <si>
    <t>46628416</t>
  </si>
  <si>
    <t>сельское поселение Совхоз имени Ленина</t>
  </si>
  <si>
    <t>46628411</t>
  </si>
  <si>
    <t>сельское поселение Сосенское</t>
  </si>
  <si>
    <t>46628426</t>
  </si>
  <si>
    <t>сельское поселение Филимонковское</t>
  </si>
  <si>
    <t>46628431</t>
  </si>
  <si>
    <t>Лотошинский муниципальный район</t>
  </si>
  <si>
    <t>46629000</t>
  </si>
  <si>
    <t>городское поселение Лотошино</t>
  </si>
  <si>
    <t>46629151</t>
  </si>
  <si>
    <t>сельское поселение Микулинское</t>
  </si>
  <si>
    <t>46629416</t>
  </si>
  <si>
    <t>сельское поселение Ошейкинское</t>
  </si>
  <si>
    <t>46629428</t>
  </si>
  <si>
    <t>Луховицкий муниципальный район</t>
  </si>
  <si>
    <t>46630000</t>
  </si>
  <si>
    <t>городское поселение Белоомут</t>
  </si>
  <si>
    <t>46630153</t>
  </si>
  <si>
    <t>городское поселение Луховицы</t>
  </si>
  <si>
    <t>46630101</t>
  </si>
  <si>
    <t>сельское поселение Астаповское</t>
  </si>
  <si>
    <t>46630407</t>
  </si>
  <si>
    <t>сельское поселение Газопроводское</t>
  </si>
  <si>
    <t>46630413</t>
  </si>
  <si>
    <t>сельское поселение Головачевское</t>
  </si>
  <si>
    <t>46630416</t>
  </si>
  <si>
    <t>сельское поселение Дединовское</t>
  </si>
  <si>
    <t>46630425</t>
  </si>
  <si>
    <t>сельское поселение Краснопоймовское</t>
  </si>
  <si>
    <t>46630431</t>
  </si>
  <si>
    <t>сельское поселение Фруктовское</t>
  </si>
  <si>
    <t>46630452</t>
  </si>
  <si>
    <t>Люберецкий муниципальный район</t>
  </si>
  <si>
    <t>46631000</t>
  </si>
  <si>
    <t>городское поселение Красково</t>
  </si>
  <si>
    <t>46631165</t>
  </si>
  <si>
    <t>городское поселение Люберцы</t>
  </si>
  <si>
    <t>46631101</t>
  </si>
  <si>
    <t>городское поселение Малаховка</t>
  </si>
  <si>
    <t>46631167</t>
  </si>
  <si>
    <t>городское поселение Октябрьский</t>
  </si>
  <si>
    <t>46631170</t>
  </si>
  <si>
    <t>городское поселение Томилино</t>
  </si>
  <si>
    <t>46631173</t>
  </si>
  <si>
    <t>Можайский муниципальный район</t>
  </si>
  <si>
    <t>46633000</t>
  </si>
  <si>
    <t>городское поселение Можайск</t>
  </si>
  <si>
    <t>46633101</t>
  </si>
  <si>
    <t>городское поселение Уваровка</t>
  </si>
  <si>
    <t>46633154</t>
  </si>
  <si>
    <t>сельское поселение Борисовское</t>
  </si>
  <si>
    <t>46633402</t>
  </si>
  <si>
    <t>сельское поселение Бородинское</t>
  </si>
  <si>
    <t>46633404</t>
  </si>
  <si>
    <t>сельское поселение Горетовское</t>
  </si>
  <si>
    <t>46633410</t>
  </si>
  <si>
    <t>сельское поселение Дровнинский</t>
  </si>
  <si>
    <t>46633416</t>
  </si>
  <si>
    <t>сельское поселение Замошинское</t>
  </si>
  <si>
    <t>46633419</t>
  </si>
  <si>
    <t>сельское поселение Клементьевский</t>
  </si>
  <si>
    <t>46633422</t>
  </si>
  <si>
    <t>сельское поселение Порецкое</t>
  </si>
  <si>
    <t>46633437</t>
  </si>
  <si>
    <t>сельское поселение Спутник</t>
  </si>
  <si>
    <t>46633425</t>
  </si>
  <si>
    <t>сельское поселение Юрловское</t>
  </si>
  <si>
    <t>46633449</t>
  </si>
  <si>
    <t>Москва</t>
  </si>
  <si>
    <t>46000000</t>
  </si>
  <si>
    <t>Мытищинский муниципальный район</t>
  </si>
  <si>
    <t>46634000</t>
  </si>
  <si>
    <t>городское поселение Мытищи</t>
  </si>
  <si>
    <t>46634101</t>
  </si>
  <si>
    <t>городское поселение Пироговский</t>
  </si>
  <si>
    <t>46634162</t>
  </si>
  <si>
    <t>сельское поселение Федоскинское</t>
  </si>
  <si>
    <t>46634422</t>
  </si>
  <si>
    <t>Наро-Фоминский муниципальный район</t>
  </si>
  <si>
    <t>46638000</t>
  </si>
  <si>
    <t>Городское поселение Наро-Фоминск</t>
  </si>
  <si>
    <t>46638101</t>
  </si>
  <si>
    <t>городское поселение Апрелевка</t>
  </si>
  <si>
    <t>46638102</t>
  </si>
  <si>
    <t>городское поселение Верея</t>
  </si>
  <si>
    <t>46638105</t>
  </si>
  <si>
    <t>городское поселение Калининец</t>
  </si>
  <si>
    <t>46638155</t>
  </si>
  <si>
    <t>городское поселение Киевский</t>
  </si>
  <si>
    <t>46638158</t>
  </si>
  <si>
    <t>городское поселение Кокошкино</t>
  </si>
  <si>
    <t>46638160</t>
  </si>
  <si>
    <t>городское поселение Селятино</t>
  </si>
  <si>
    <t>46638168</t>
  </si>
  <si>
    <t>сельское поселение Атепцевское</t>
  </si>
  <si>
    <t>46638404</t>
  </si>
  <si>
    <t>сельское поселение Веселевское</t>
  </si>
  <si>
    <t>46638410</t>
  </si>
  <si>
    <t>сельское поселение Волченковское</t>
  </si>
  <si>
    <t>46638407</t>
  </si>
  <si>
    <t>сельское поселение Марушкинское</t>
  </si>
  <si>
    <t>46638422</t>
  </si>
  <si>
    <t>сельское поселение Новофедоровское</t>
  </si>
  <si>
    <t>46638428</t>
  </si>
  <si>
    <t>сельское поселение Первомайское</t>
  </si>
  <si>
    <t>46638431</t>
  </si>
  <si>
    <t>сельское поселение Ташировское</t>
  </si>
  <si>
    <t>46638440</t>
  </si>
  <si>
    <t>Ногинский муниципальный район</t>
  </si>
  <si>
    <t>46639000</t>
  </si>
  <si>
    <t>городское поселение Ногинск</t>
  </si>
  <si>
    <t>46639101</t>
  </si>
  <si>
    <t>городское поселение Обухово</t>
  </si>
  <si>
    <t>46639158</t>
  </si>
  <si>
    <t>городское поселение Старая Купавна</t>
  </si>
  <si>
    <t>46639103</t>
  </si>
  <si>
    <t>городское поселение Электроугли</t>
  </si>
  <si>
    <t>46639105</t>
  </si>
  <si>
    <t>городское поселение им. Воровского</t>
  </si>
  <si>
    <t>46639154</t>
  </si>
  <si>
    <t>сельское поселение Аксено-Бутырское</t>
  </si>
  <si>
    <t>46639402</t>
  </si>
  <si>
    <t>сельское поселение Буньковское</t>
  </si>
  <si>
    <t>46639407</t>
  </si>
  <si>
    <t>сельское поселение Мамонтовское</t>
  </si>
  <si>
    <t>46639416</t>
  </si>
  <si>
    <t>сельское поселение Степановское</t>
  </si>
  <si>
    <t>46639422</t>
  </si>
  <si>
    <t>сельское поселение Ямкинское</t>
  </si>
  <si>
    <t>46639428</t>
  </si>
  <si>
    <t>Одинцовский муниципальный район</t>
  </si>
  <si>
    <t>46641000</t>
  </si>
  <si>
    <t>городское поселение Большие Вяземы</t>
  </si>
  <si>
    <t>46641152</t>
  </si>
  <si>
    <t>городское поселение Голицыно</t>
  </si>
  <si>
    <t>46641104</t>
  </si>
  <si>
    <t>городское поселение Заречье</t>
  </si>
  <si>
    <t>46641157</t>
  </si>
  <si>
    <t>городское поселение Кубинка</t>
  </si>
  <si>
    <t>46641110</t>
  </si>
  <si>
    <t>городское поселение Лесной Городок</t>
  </si>
  <si>
    <t>46641160</t>
  </si>
  <si>
    <t>городское поселение Новоивановское</t>
  </si>
  <si>
    <t>46641162</t>
  </si>
  <si>
    <t>городское поселение Одинцово</t>
  </si>
  <si>
    <t>46641101</t>
  </si>
  <si>
    <t>сельское поселение Барвихинское</t>
  </si>
  <si>
    <t>46641404</t>
  </si>
  <si>
    <t>сельское поселение Горское</t>
  </si>
  <si>
    <t>46641413</t>
  </si>
  <si>
    <t>сельское поселение Ершовское</t>
  </si>
  <si>
    <t>46641419</t>
  </si>
  <si>
    <t>сельское поселение Жаворонковское</t>
  </si>
  <si>
    <t>46641470</t>
  </si>
  <si>
    <t>сельское поселение Захаровское</t>
  </si>
  <si>
    <t>46641425</t>
  </si>
  <si>
    <t>сельское поселение Назарьевское</t>
  </si>
  <si>
    <t>46641440</t>
  </si>
  <si>
    <t>сельское поселение Никольское</t>
  </si>
  <si>
    <t>46641449</t>
  </si>
  <si>
    <t>сельское поселение Успенское</t>
  </si>
  <si>
    <t>46641461</t>
  </si>
  <si>
    <t>сельское поселение Часцовское</t>
  </si>
  <si>
    <t>46641464</t>
  </si>
  <si>
    <t>Озерский муниципальный район</t>
  </si>
  <si>
    <t>46642000</t>
  </si>
  <si>
    <t>городское поселение Озеры</t>
  </si>
  <si>
    <t>46642101</t>
  </si>
  <si>
    <t>сельское поселение Бояркинское</t>
  </si>
  <si>
    <t>46642402</t>
  </si>
  <si>
    <t>сельское поселение Клишинское</t>
  </si>
  <si>
    <t>46642410</t>
  </si>
  <si>
    <t>Орехово-Зуевский муниципальный район</t>
  </si>
  <si>
    <t>46643000</t>
  </si>
  <si>
    <t>городское поселение Дрезна</t>
  </si>
  <si>
    <t>46643104</t>
  </si>
  <si>
    <t>городское поселение Куровское</t>
  </si>
  <si>
    <t>46643108</t>
  </si>
  <si>
    <t>городское поселение Ликино-Дулево</t>
  </si>
  <si>
    <t>46643113</t>
  </si>
  <si>
    <t>сельское поселение Белавинское</t>
  </si>
  <si>
    <t>46643407</t>
  </si>
  <si>
    <t>сельское поселение Верейское</t>
  </si>
  <si>
    <t>46643408</t>
  </si>
  <si>
    <t>46643413</t>
  </si>
  <si>
    <t>сельское поселение Давыдовское</t>
  </si>
  <si>
    <t>46643419</t>
  </si>
  <si>
    <t>сельское поселение Демиховское</t>
  </si>
  <si>
    <t>46643422</t>
  </si>
  <si>
    <t>сельское поселение Дороховское</t>
  </si>
  <si>
    <t>46643425</t>
  </si>
  <si>
    <t>46643431</t>
  </si>
  <si>
    <t>сельское поселение Малодубенское</t>
  </si>
  <si>
    <t>46643437</t>
  </si>
  <si>
    <t>сельское поселение Новинское</t>
  </si>
  <si>
    <t>46643443</t>
  </si>
  <si>
    <t>сельское поселение Соболевское</t>
  </si>
  <si>
    <t>46643446</t>
  </si>
  <si>
    <t>Павлово-Посадский муниципальный район</t>
  </si>
  <si>
    <t>46645000</t>
  </si>
  <si>
    <t>городское поселение Большие Дворы</t>
  </si>
  <si>
    <t>46645152</t>
  </si>
  <si>
    <t>городское поселение Павловский Посад</t>
  </si>
  <si>
    <t>46645101</t>
  </si>
  <si>
    <t>сельское поселение Аверкиевское</t>
  </si>
  <si>
    <t>46645402</t>
  </si>
  <si>
    <t>сельское поселение Кузнецовское</t>
  </si>
  <si>
    <t>46645404</t>
  </si>
  <si>
    <t>сельское поселение Рахмановское</t>
  </si>
  <si>
    <t>46645410</t>
  </si>
  <si>
    <t>сельское поселение Улитинское</t>
  </si>
  <si>
    <t>46645416</t>
  </si>
  <si>
    <t>Подольский муниципальный район</t>
  </si>
  <si>
    <t>46646000</t>
  </si>
  <si>
    <t>городское поселение Львовский</t>
  </si>
  <si>
    <t>46646154</t>
  </si>
  <si>
    <t>сельское поселение Вороновское</t>
  </si>
  <si>
    <t>46646404</t>
  </si>
  <si>
    <t>сельское поселение Дубровицкое</t>
  </si>
  <si>
    <t>46646413</t>
  </si>
  <si>
    <t>сельское поселение Кленовское</t>
  </si>
  <si>
    <t>46646407</t>
  </si>
  <si>
    <t>сельское поселение Краснопахорское</t>
  </si>
  <si>
    <t>46646410</t>
  </si>
  <si>
    <t>сельское поселение Лаговское</t>
  </si>
  <si>
    <t>46646416</t>
  </si>
  <si>
    <t>сельское поселение Михайлово-Ярцевское</t>
  </si>
  <si>
    <t>46646419</t>
  </si>
  <si>
    <t>сельское поселение Роговское</t>
  </si>
  <si>
    <t>46646422</t>
  </si>
  <si>
    <t>сельское поселение Рязановское</t>
  </si>
  <si>
    <t>46646425</t>
  </si>
  <si>
    <t>сельское поселение Стрелковское</t>
  </si>
  <si>
    <t>46646428</t>
  </si>
  <si>
    <t>сельское поселение Щаповское</t>
  </si>
  <si>
    <t>46646434</t>
  </si>
  <si>
    <t>Пушкинский муниципальный район</t>
  </si>
  <si>
    <t>46647000</t>
  </si>
  <si>
    <t>городское поселение Ашукино</t>
  </si>
  <si>
    <t>46647152</t>
  </si>
  <si>
    <t>городское поселение Зеленоградский</t>
  </si>
  <si>
    <t>46647154</t>
  </si>
  <si>
    <t>городское поселение Лесной</t>
  </si>
  <si>
    <t>46647156</t>
  </si>
  <si>
    <t>городское поселение Правдинский</t>
  </si>
  <si>
    <t>46647158</t>
  </si>
  <si>
    <t>городское поселение Пушкино</t>
  </si>
  <si>
    <t>46647101</t>
  </si>
  <si>
    <t>городское поселение Софрино</t>
  </si>
  <si>
    <t>46647163</t>
  </si>
  <si>
    <t>городское поселение Черкизово</t>
  </si>
  <si>
    <t>46647168</t>
  </si>
  <si>
    <t>сельское поселение Ельдигинское</t>
  </si>
  <si>
    <t>46647407</t>
  </si>
  <si>
    <t>сельское поселение Тарасовское</t>
  </si>
  <si>
    <t>46647437</t>
  </si>
  <si>
    <t>сельское поселение Царевское</t>
  </si>
  <si>
    <t>46647443</t>
  </si>
  <si>
    <t>Раменский муниципальный район</t>
  </si>
  <si>
    <t>46648000</t>
  </si>
  <si>
    <t>городское поселение Быково</t>
  </si>
  <si>
    <t>46648152</t>
  </si>
  <si>
    <t>городское поселение Ильинский</t>
  </si>
  <si>
    <t>46648155</t>
  </si>
  <si>
    <t>городское поселение Кратово</t>
  </si>
  <si>
    <t>46648157</t>
  </si>
  <si>
    <t>городское поселение Раменское</t>
  </si>
  <si>
    <t>46648101</t>
  </si>
  <si>
    <t>городское поселение Родники</t>
  </si>
  <si>
    <t>46648162</t>
  </si>
  <si>
    <t>городское поселение Удельная</t>
  </si>
  <si>
    <t>46648168</t>
  </si>
  <si>
    <t>46648402</t>
  </si>
  <si>
    <t>сельское поселение Вялковское</t>
  </si>
  <si>
    <t>46648407</t>
  </si>
  <si>
    <t>сельское поселение Ганусовское</t>
  </si>
  <si>
    <t>46648410</t>
  </si>
  <si>
    <t>сельское поселение Гжельское</t>
  </si>
  <si>
    <t>46648413</t>
  </si>
  <si>
    <t>сельское поселение Заболотьевское</t>
  </si>
  <si>
    <t>46648422</t>
  </si>
  <si>
    <t>сельское поселение Константиновское</t>
  </si>
  <si>
    <t>46648434</t>
  </si>
  <si>
    <t>46648443</t>
  </si>
  <si>
    <t>сельское поселение Никоновское</t>
  </si>
  <si>
    <t>46648455</t>
  </si>
  <si>
    <t>сельское поселение Новохаритоновское</t>
  </si>
  <si>
    <t>46648458</t>
  </si>
  <si>
    <t>сельское поселение Островецкое</t>
  </si>
  <si>
    <t>46648461</t>
  </si>
  <si>
    <t>сельское поселение Рыболовское</t>
  </si>
  <si>
    <t>46648470</t>
  </si>
  <si>
    <t>сельское поселение Сафоновское</t>
  </si>
  <si>
    <t>46648473</t>
  </si>
  <si>
    <t>сельское поселение Софьинское</t>
  </si>
  <si>
    <t>46648476</t>
  </si>
  <si>
    <t>сельское поселение Ульянинское</t>
  </si>
  <si>
    <t>46648488</t>
  </si>
  <si>
    <t>сельское поселение Чулковское</t>
  </si>
  <si>
    <t>46648491</t>
  </si>
  <si>
    <t>Рузский муниципальный район</t>
  </si>
  <si>
    <t>46649000</t>
  </si>
  <si>
    <t>городское поселение Руза</t>
  </si>
  <si>
    <t>46649101</t>
  </si>
  <si>
    <t>городское поселение Тучково</t>
  </si>
  <si>
    <t>46649163</t>
  </si>
  <si>
    <t>сельское поселение Волковское</t>
  </si>
  <si>
    <t>46649404</t>
  </si>
  <si>
    <t>46649428</t>
  </si>
  <si>
    <t>46649407</t>
  </si>
  <si>
    <t>сельское поселение Колюбакинское</t>
  </si>
  <si>
    <t>46649402</t>
  </si>
  <si>
    <t>сельское поселение Старорузское</t>
  </si>
  <si>
    <t>46649431</t>
  </si>
  <si>
    <t>Сергиево-Посадский муниципальный район</t>
  </si>
  <si>
    <t>46615000</t>
  </si>
  <si>
    <t>Город Сергиев Посад</t>
  </si>
  <si>
    <t>46615101</t>
  </si>
  <si>
    <t>городское Поселение Скоропусковский</t>
  </si>
  <si>
    <t>46615161</t>
  </si>
  <si>
    <t>городское поселение Богородское</t>
  </si>
  <si>
    <t>46615153</t>
  </si>
  <si>
    <t>городское поселение Краснозаводск</t>
  </si>
  <si>
    <t>46615103</t>
  </si>
  <si>
    <t>городское поселение Пересвет</t>
  </si>
  <si>
    <t>46615105</t>
  </si>
  <si>
    <t>городское поселение Хотьково</t>
  </si>
  <si>
    <t>46615106</t>
  </si>
  <si>
    <t>сельское поселение Березняковское</t>
  </si>
  <si>
    <t>46615406</t>
  </si>
  <si>
    <t>сельское поселение Васильевское</t>
  </si>
  <si>
    <t>46615413</t>
  </si>
  <si>
    <t>сельское поселение Лозовское</t>
  </si>
  <si>
    <t>46615458</t>
  </si>
  <si>
    <t>сельское поселение Реммаш</t>
  </si>
  <si>
    <t>46615446</t>
  </si>
  <si>
    <t>сельское поселение Селковское</t>
  </si>
  <si>
    <t>46615452</t>
  </si>
  <si>
    <t>сельское поселение Шеметовское</t>
  </si>
  <si>
    <t>46615461</t>
  </si>
  <si>
    <t>Серебряно-Прудский муниципальный район</t>
  </si>
  <si>
    <t>46650000</t>
  </si>
  <si>
    <t>городское поселение Серебряные Пруды</t>
  </si>
  <si>
    <t>46650151</t>
  </si>
  <si>
    <t>сельское поселение Мочильское</t>
  </si>
  <si>
    <t>46650409</t>
  </si>
  <si>
    <t>сельское поселение Узуновское</t>
  </si>
  <si>
    <t>46650419</t>
  </si>
  <si>
    <t>46650416</t>
  </si>
  <si>
    <t>Серпуховский муниципальный район</t>
  </si>
  <si>
    <t>46651000</t>
  </si>
  <si>
    <t>городское поселение Пролетарский</t>
  </si>
  <si>
    <t>46651154</t>
  </si>
  <si>
    <t>городское поселок Оболенск</t>
  </si>
  <si>
    <t>46651152</t>
  </si>
  <si>
    <t>46651410</t>
  </si>
  <si>
    <t>сельское поселение Данковское</t>
  </si>
  <si>
    <t>46651407</t>
  </si>
  <si>
    <t>сельское поселение Дашковское</t>
  </si>
  <si>
    <t>46651413</t>
  </si>
  <si>
    <t>сельское поселение Калиновское</t>
  </si>
  <si>
    <t>46651416</t>
  </si>
  <si>
    <t>сельское поселение Липицкое</t>
  </si>
  <si>
    <t>46651422</t>
  </si>
  <si>
    <t>Солнечногорский муниципальный район</t>
  </si>
  <si>
    <t>46652000</t>
  </si>
  <si>
    <t>городское поселение Андреевка</t>
  </si>
  <si>
    <t>46652153</t>
  </si>
  <si>
    <t>городское поселение Менделеево</t>
  </si>
  <si>
    <t>46652158</t>
  </si>
  <si>
    <t>городское поселение Поварово</t>
  </si>
  <si>
    <t>46652162</t>
  </si>
  <si>
    <t>городское поселение Ржавки</t>
  </si>
  <si>
    <t>46652164</t>
  </si>
  <si>
    <t>городское поселение Солнечногорск</t>
  </si>
  <si>
    <t>46652101</t>
  </si>
  <si>
    <t>сельское поселение Кривцовское</t>
  </si>
  <si>
    <t>46652428</t>
  </si>
  <si>
    <t>сельское поселение Кутузовское</t>
  </si>
  <si>
    <t>46652422</t>
  </si>
  <si>
    <t>сельское поселение Луневское</t>
  </si>
  <si>
    <t>46652416</t>
  </si>
  <si>
    <t>сельское поселение Пешковское</t>
  </si>
  <si>
    <t>46652431</t>
  </si>
  <si>
    <t>сельское поселение Смирновское</t>
  </si>
  <si>
    <t>46652425</t>
  </si>
  <si>
    <t>сельское поселение Соколовское</t>
  </si>
  <si>
    <t>46652446</t>
  </si>
  <si>
    <t>Ступинский муниципальный район</t>
  </si>
  <si>
    <t>46653000</t>
  </si>
  <si>
    <t>городское поселение Жилёво</t>
  </si>
  <si>
    <t>46653154</t>
  </si>
  <si>
    <t>городское поселение Малино</t>
  </si>
  <si>
    <t>46653156</t>
  </si>
  <si>
    <t>городское поселение Михнево</t>
  </si>
  <si>
    <t>46653158</t>
  </si>
  <si>
    <t>городское поселение Ступино</t>
  </si>
  <si>
    <t>46653101</t>
  </si>
  <si>
    <t>сельское поселение Аксиньинское</t>
  </si>
  <si>
    <t>46653402</t>
  </si>
  <si>
    <t>сельское поселение Леонтьевское</t>
  </si>
  <si>
    <t>46653422</t>
  </si>
  <si>
    <t>сельское поселение Семеновское</t>
  </si>
  <si>
    <t>46653436</t>
  </si>
  <si>
    <t>Талдомский муниципальный район</t>
  </si>
  <si>
    <t>46654000</t>
  </si>
  <si>
    <t>городское поселение Вербилки</t>
  </si>
  <si>
    <t>46654154</t>
  </si>
  <si>
    <t>городское поселение Запрудня</t>
  </si>
  <si>
    <t>46654158</t>
  </si>
  <si>
    <t>городское поселение Северный</t>
  </si>
  <si>
    <t>46654163</t>
  </si>
  <si>
    <t>городское поселение Талдом</t>
  </si>
  <si>
    <t>46654101</t>
  </si>
  <si>
    <t>сельское поселение Гуслевское</t>
  </si>
  <si>
    <t>46654407</t>
  </si>
  <si>
    <t>46654410</t>
  </si>
  <si>
    <t>сельское поселение Темповое</t>
  </si>
  <si>
    <t>46654426</t>
  </si>
  <si>
    <t>Чеховский муниципальный район</t>
  </si>
  <si>
    <t>46656000</t>
  </si>
  <si>
    <t>городское поселение Столбовая</t>
  </si>
  <si>
    <t>46656155</t>
  </si>
  <si>
    <t>городское поселение Чехов</t>
  </si>
  <si>
    <t>46656101</t>
  </si>
  <si>
    <t>сельское поселение Баранцевское</t>
  </si>
  <si>
    <t>46656404</t>
  </si>
  <si>
    <t>сельское поселение Любучанское</t>
  </si>
  <si>
    <t>46656416</t>
  </si>
  <si>
    <t>сельское поселение Стремиловское</t>
  </si>
  <si>
    <t>46656428</t>
  </si>
  <si>
    <t>Шатурский муниципальный район</t>
  </si>
  <si>
    <t>46657000</t>
  </si>
  <si>
    <t>городское поселение Мишеронский</t>
  </si>
  <si>
    <t>46657163</t>
  </si>
  <si>
    <t>городское поселение Черусти</t>
  </si>
  <si>
    <t>46657187</t>
  </si>
  <si>
    <t>городское поселение Шатура</t>
  </si>
  <si>
    <t>46657101</t>
  </si>
  <si>
    <t>сельское поселение Дмитровское</t>
  </si>
  <si>
    <t>46657413</t>
  </si>
  <si>
    <t>сельское поселение Кривандинское</t>
  </si>
  <si>
    <t>46657416</t>
  </si>
  <si>
    <t>сельское поселение Пышлицкое</t>
  </si>
  <si>
    <t>46657440</t>
  </si>
  <si>
    <t>сельское поселение Радовицкое</t>
  </si>
  <si>
    <t>46657460</t>
  </si>
  <si>
    <t>Шаховской муниципальный район</t>
  </si>
  <si>
    <t>46658000</t>
  </si>
  <si>
    <t>городское поселение Шаховская</t>
  </si>
  <si>
    <t>46658151</t>
  </si>
  <si>
    <t>46658437</t>
  </si>
  <si>
    <t>сельское поселение Серединское</t>
  </si>
  <si>
    <t>46658440</t>
  </si>
  <si>
    <t>сельское поселение Степаньковское</t>
  </si>
  <si>
    <t>46658404</t>
  </si>
  <si>
    <t>Щелковский муниципальный район</t>
  </si>
  <si>
    <t>46659000</t>
  </si>
  <si>
    <t>городское поселение Загорянский</t>
  </si>
  <si>
    <t>46659152</t>
  </si>
  <si>
    <t>городское поселение Монино</t>
  </si>
  <si>
    <t>46659154</t>
  </si>
  <si>
    <t>городское поселение Свердловский</t>
  </si>
  <si>
    <t>46659158</t>
  </si>
  <si>
    <t>городское поселение Фряново</t>
  </si>
  <si>
    <t>46659163</t>
  </si>
  <si>
    <t>городское поселение Щелково</t>
  </si>
  <si>
    <t>4/30/2014  2:19:34 PM</t>
  </si>
  <si>
    <t>4/30/2014  2:19:35 PM</t>
  </si>
  <si>
    <t>Нет доступных обновлений для шаблона с кодом FORMA1.BUHG.2011!</t>
  </si>
  <si>
    <t>4/30/2014  2:23:37 PM</t>
  </si>
  <si>
    <t>4/30/2014  2:23:38 PM</t>
  </si>
  <si>
    <t>5/5/2014  9:26:01 AM</t>
  </si>
  <si>
    <t>5/5/2014  9:26:02 AM</t>
  </si>
</sst>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7" formatCode="#,##0.00&quot;р.&quot;;\-#,##0.00&quot;р.&quot;"/>
    <numFmt numFmtId="41" formatCode="_-* #,##0_р_._-;\-* #,##0_р_._-;_-* &quot;-&quot;_р_._-;_-@_-"/>
    <numFmt numFmtId="44" formatCode="_-* #,##0.00&quot;р.&quot;_-;\-* #,##0.00&quot;р.&quot;_-;_-* &quot;-&quot;??&quot;р.&quot;_-;_-@_-"/>
    <numFmt numFmtId="43" formatCode="_-* #,##0.00_р_._-;\-* #,##0.00_р_._-;_-* &quot;-&quot;??_р_._-;_-@_-"/>
    <numFmt numFmtId="164" formatCode="_-* #,##0_-;\-* #,##0_-;_-* &quot;-&quot;_-;_-@_-"/>
    <numFmt numFmtId="165" formatCode="_-* #,##0.00_-;\-* #,##0.00_-;_-* &quot;-&quot;??_-;_-@_-"/>
    <numFmt numFmtId="166" formatCode="&quot;$&quot;#,##0_);[Red]\(&quot;$&quot;#,##0\)"/>
    <numFmt numFmtId="167" formatCode="General_)"/>
    <numFmt numFmtId="168" formatCode="0.0"/>
    <numFmt numFmtId="170" formatCode="#,##0.000"/>
    <numFmt numFmtId="171" formatCode="_-* #,##0.00[$€-1]_-;\-* #,##0.00[$€-1]_-;_-* &quot;-&quot;??[$€-1]_-"/>
    <numFmt numFmtId="172" formatCode="#\."/>
    <numFmt numFmtId="173" formatCode="#.##0\.00"/>
    <numFmt numFmtId="174" formatCode="#\.00"/>
    <numFmt numFmtId="175" formatCode="\$#\.00"/>
    <numFmt numFmtId="176" formatCode="%#\.00"/>
    <numFmt numFmtId="177" formatCode="_(&quot;$&quot;* #,##0.00_);_(&quot;$&quot;* \(#,##0.00\);_(&quot;$&quot;* &quot;-&quot;??_);_(@_)"/>
    <numFmt numFmtId="178" formatCode="#,##0.0"/>
    <numFmt numFmtId="179" formatCode="0.0%"/>
    <numFmt numFmtId="180" formatCode="0.0%_);\(0.0%\)"/>
    <numFmt numFmtId="181" formatCode="#,##0_);[Red]\(#,##0\)"/>
    <numFmt numFmtId="182" formatCode="_-* #,##0&quot;đ.&quot;_-;\-* #,##0&quot;đ.&quot;_-;_-* &quot;-&quot;&quot;đ.&quot;_-;_-@_-"/>
    <numFmt numFmtId="183" formatCode="_-* #,##0.00&quot;đ.&quot;_-;\-* #,##0.00&quot;đ.&quot;_-;_-* &quot;-&quot;??&quot;đ.&quot;_-;_-@_-"/>
    <numFmt numFmtId="184" formatCode="\$#,##0\ ;\(\$#,##0\)"/>
    <numFmt numFmtId="185" formatCode="#,##0_);[Blue]\(#,##0\)"/>
    <numFmt numFmtId="186" formatCode="_-* #,##0_đ_._-;\-* #,##0_đ_._-;_-* &quot;-&quot;_đ_._-;_-@_-"/>
    <numFmt numFmtId="187" formatCode="_-* #,##0.00_đ_._-;\-* #,##0.00_đ_._-;_-* &quot;-&quot;??_đ_._-;_-@_-"/>
    <numFmt numFmtId="188" formatCode="_-* #,##0\ _р_._-;\-* #,##0\ _р_._-;_-* &quot;-&quot;\ _р_._-;_-@_-"/>
    <numFmt numFmtId="189" formatCode="_-* #,##0.00\ _р_._-;\-* #,##0.00\ _р_._-;_-* &quot;-&quot;??\ _р_._-;_-@_-"/>
    <numFmt numFmtId="190" formatCode="0.000"/>
    <numFmt numFmtId="191" formatCode="#,##0;\(#,##0\)"/>
    <numFmt numFmtId="192" formatCode="_-* #,##0.00\ _$_-;\-* #,##0.00\ _$_-;_-* &quot;-&quot;??\ _$_-;_-@_-"/>
    <numFmt numFmtId="193" formatCode="#,##0.000[$р.-419];\-#,##0.000[$р.-419]"/>
    <numFmt numFmtId="194" formatCode="_-* #,##0.0\ _$_-;\-* #,##0.0\ _$_-;_-* &quot;-&quot;??\ _$_-;_-@_-"/>
    <numFmt numFmtId="195" formatCode="#,##0.0_);\(#,##0.0\)"/>
    <numFmt numFmtId="196" formatCode="#,##0_ ;[Red]\-#,##0\ "/>
    <numFmt numFmtId="197" formatCode="#,##0__\ \ \ \ "/>
    <numFmt numFmtId="198" formatCode="_-&quot;£&quot;* #,##0_-;\-&quot;£&quot;* #,##0_-;_-&quot;£&quot;* &quot;-&quot;_-;_-@_-"/>
    <numFmt numFmtId="199" formatCode="_-&quot;£&quot;* #,##0.00_-;\-&quot;£&quot;* #,##0.00_-;_-&quot;£&quot;* &quot;-&quot;??_-;_-@_-"/>
    <numFmt numFmtId="200" formatCode="#,##0.00&quot;т.р.&quot;;\-#,##0.00&quot;т.р.&quot;"/>
    <numFmt numFmtId="201" formatCode="#,##0.0;[Red]#,##0.0"/>
    <numFmt numFmtId="202" formatCode="\(#,##0.0\)"/>
    <numFmt numFmtId="203" formatCode="#,##0\ &quot;?.&quot;;\-#,##0\ &quot;?.&quot;"/>
    <numFmt numFmtId="204" formatCode="#,##0______;;&quot;------------      &quot;"/>
    <numFmt numFmtId="205" formatCode="#,##0.000_ ;\-#,##0.000\ "/>
    <numFmt numFmtId="206" formatCode="#,##0.00_ ;[Red]\-#,##0.00\ "/>
    <numFmt numFmtId="207" formatCode="_-* #,##0\ _$_-;\-* #,##0\ _$_-;_-* &quot;-&quot;\ _$_-;_-@_-"/>
    <numFmt numFmtId="208" formatCode="#,##0.00_ ;\-#,##0.00\ "/>
  </numFmts>
  <fonts count="147">
    <font>
      <sz val="9"/>
      <name val="Tahoma"/>
      <family val="2"/>
      <charset val="204"/>
    </font>
    <font>
      <b/>
      <sz val="10"/>
      <name val="Arial Cyr"/>
      <charset val="204"/>
    </font>
    <font>
      <sz val="10"/>
      <name val="Arial Cyr"/>
      <charset val="204"/>
    </font>
    <font>
      <sz val="10"/>
      <name val="Arial Cyr"/>
      <family val="2"/>
      <charset val="204"/>
    </font>
    <font>
      <sz val="10"/>
      <name val="Helv"/>
    </font>
    <font>
      <sz val="10"/>
      <name val="MS Sans Serif"/>
      <family val="2"/>
      <charset val="204"/>
    </font>
    <font>
      <sz val="8"/>
      <name val="Helv"/>
      <charset val="204"/>
    </font>
    <font>
      <sz val="8"/>
      <name val="Helv"/>
    </font>
    <font>
      <b/>
      <sz val="14"/>
      <name val="Franklin Gothic Medium"/>
      <family val="2"/>
      <charset val="204"/>
    </font>
    <font>
      <b/>
      <sz val="10"/>
      <color indexed="12"/>
      <name val="Arial Cyr"/>
      <family val="2"/>
      <charset val="204"/>
    </font>
    <font>
      <sz val="9"/>
      <name val="Tahoma"/>
      <family val="2"/>
      <charset val="204"/>
    </font>
    <font>
      <sz val="12"/>
      <name val="Arial"/>
      <family val="2"/>
      <charset val="204"/>
    </font>
    <font>
      <b/>
      <sz val="12"/>
      <name val="Arial"/>
      <family val="2"/>
      <charset val="204"/>
    </font>
    <font>
      <b/>
      <sz val="14"/>
      <name val="Arial"/>
      <family val="2"/>
      <charset val="204"/>
    </font>
    <font>
      <sz val="12"/>
      <name val="Arial"/>
      <family val="2"/>
      <charset val="204"/>
    </font>
    <font>
      <b/>
      <sz val="9"/>
      <name val="Tahoma"/>
      <family val="2"/>
      <charset val="204"/>
    </font>
    <font>
      <sz val="8"/>
      <name val="Tahoma"/>
      <family val="2"/>
      <charset val="204"/>
    </font>
    <font>
      <b/>
      <u/>
      <sz val="11"/>
      <color indexed="12"/>
      <name val="Arial"/>
      <family val="2"/>
      <charset val="204"/>
    </font>
    <font>
      <sz val="9"/>
      <color indexed="8"/>
      <name val="Tahoma"/>
      <family val="2"/>
      <charset val="204"/>
    </font>
    <font>
      <sz val="8"/>
      <name val="Arial Cyr"/>
      <charset val="204"/>
    </font>
    <font>
      <sz val="9"/>
      <color indexed="9"/>
      <name val="Tahoma"/>
      <family val="2"/>
      <charset val="204"/>
    </font>
    <font>
      <sz val="8"/>
      <name val="Verdana"/>
      <family val="2"/>
      <charset val="204"/>
    </font>
    <font>
      <sz val="10"/>
      <name val="Arial"/>
      <family val="2"/>
      <charset val="204"/>
    </font>
    <font>
      <b/>
      <u/>
      <sz val="9"/>
      <color indexed="12"/>
      <name val="Tahoma"/>
      <family val="2"/>
      <charset val="204"/>
    </font>
    <font>
      <sz val="9"/>
      <name val="Tahoma"/>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sz val="11"/>
      <name val="Times New Roman CYR"/>
      <family val="1"/>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u/>
      <sz val="10"/>
      <color indexed="12"/>
      <name val="Tahoma"/>
      <family val="2"/>
      <charset val="204"/>
    </font>
    <font>
      <sz val="9"/>
      <color indexed="10"/>
      <name val="Tahoma"/>
      <family val="2"/>
      <charset val="204"/>
    </font>
    <font>
      <b/>
      <sz val="11"/>
      <name val="Tahoma"/>
      <family val="2"/>
      <charset val="204"/>
    </font>
    <font>
      <sz val="9"/>
      <name val="Tahoma"/>
      <family val="2"/>
      <charset val="204"/>
    </font>
    <font>
      <b/>
      <sz val="9"/>
      <color indexed="8"/>
      <name val="Tahoma"/>
      <family val="2"/>
      <charset val="204"/>
    </font>
    <font>
      <sz val="10"/>
      <name val="Helv"/>
      <charset val="204"/>
    </font>
    <font>
      <sz val="1"/>
      <color indexed="8"/>
      <name val="Courier"/>
      <family val="1"/>
      <charset val="204"/>
    </font>
    <font>
      <b/>
      <sz val="1"/>
      <color indexed="8"/>
      <name val="Courier"/>
      <family val="1"/>
      <charset val="204"/>
    </font>
    <font>
      <sz val="18"/>
      <name val="Arial"/>
      <family val="2"/>
      <charset val="204"/>
    </font>
    <font>
      <sz val="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b/>
      <sz val="18"/>
      <name val="Arial"/>
      <family val="2"/>
      <charset val="204"/>
    </font>
    <font>
      <sz val="8"/>
      <name val="Calibri"/>
      <family val="2"/>
      <charset val="204"/>
    </font>
    <font>
      <u/>
      <sz val="9"/>
      <color indexed="12"/>
      <name val="Tahoma"/>
      <family val="2"/>
      <charset val="204"/>
    </font>
    <font>
      <sz val="10"/>
      <name val="Arial"/>
      <family val="2"/>
      <charset val="204"/>
    </font>
    <font>
      <sz val="9"/>
      <color indexed="48"/>
      <name val="Tahoma"/>
      <family val="2"/>
      <charset val="204"/>
    </font>
    <font>
      <sz val="10"/>
      <name val="Tahoma"/>
      <family val="2"/>
      <charset val="204"/>
    </font>
    <font>
      <sz val="9"/>
      <name val="Tahoma"/>
      <family val="2"/>
      <charset val="204"/>
    </font>
    <font>
      <u/>
      <sz val="10"/>
      <color indexed="12"/>
      <name val="Arial Cyr"/>
      <charset val="204"/>
    </font>
    <font>
      <b/>
      <u/>
      <sz val="9"/>
      <name val="Tahoma"/>
      <family val="2"/>
      <charset val="204"/>
    </font>
    <font>
      <b/>
      <sz val="10"/>
      <name val="Tahoma"/>
      <family val="2"/>
      <charset val="204"/>
    </font>
    <font>
      <sz val="10"/>
      <color indexed="8"/>
      <name val="Tahoma"/>
      <family val="2"/>
      <charset val="204"/>
    </font>
    <font>
      <b/>
      <sz val="10"/>
      <color indexed="8"/>
      <name val="Tahoma"/>
      <family val="2"/>
      <charset val="204"/>
    </font>
    <font>
      <sz val="9"/>
      <color indexed="22"/>
      <name val="Tahoma"/>
      <family val="2"/>
      <charset val="204"/>
    </font>
    <font>
      <sz val="8"/>
      <color indexed="12"/>
      <name val="Arial"/>
      <family val="2"/>
      <charset val="204"/>
    </font>
    <font>
      <u/>
      <sz val="10"/>
      <color indexed="12"/>
      <name val="Courier"/>
      <family val="3"/>
    </font>
    <font>
      <sz val="10"/>
      <color indexed="24"/>
      <name val="Arial"/>
      <family val="2"/>
      <charset val="204"/>
    </font>
    <font>
      <u/>
      <sz val="8"/>
      <color indexed="12"/>
      <name val="Arial Cyr"/>
      <charset val="204"/>
    </font>
    <font>
      <b/>
      <sz val="10"/>
      <color indexed="18"/>
      <name val="Arial Cyr"/>
      <charset val="204"/>
    </font>
    <font>
      <b/>
      <sz val="8"/>
      <name val="Arial Cyr"/>
      <charset val="204"/>
    </font>
    <font>
      <sz val="10"/>
      <name val="Courier"/>
      <family val="3"/>
    </font>
    <font>
      <u/>
      <sz val="10"/>
      <color indexed="36"/>
      <name val="Courier"/>
      <family val="3"/>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b/>
      <sz val="8"/>
      <color indexed="9"/>
      <name val="Arial Cyr"/>
      <charset val="204"/>
    </font>
    <font>
      <b/>
      <sz val="14"/>
      <name val="Arial Cyr"/>
      <family val="2"/>
      <charset val="204"/>
    </font>
    <font>
      <b/>
      <sz val="9"/>
      <color indexed="55"/>
      <name val="Tahoma"/>
      <family val="2"/>
      <charset val="204"/>
    </font>
    <font>
      <sz val="9"/>
      <name val="Tahoma"/>
      <family val="2"/>
      <charset val="204"/>
    </font>
    <font>
      <sz val="10"/>
      <color indexed="9"/>
      <name val="Arial Cyr"/>
      <charset val="204"/>
    </font>
    <font>
      <b/>
      <u/>
      <sz val="10"/>
      <name val="Tahoma"/>
      <family val="2"/>
      <charset val="204"/>
    </font>
    <font>
      <sz val="10"/>
      <name val="Times New Roman CYR"/>
      <charset val="204"/>
    </font>
    <font>
      <b/>
      <sz val="9"/>
      <color indexed="48"/>
      <name val="Tahoma"/>
      <family val="2"/>
      <charset val="204"/>
    </font>
    <font>
      <sz val="11"/>
      <name val="?l?r ?o?S?V?b?N"/>
      <family val="3"/>
    </font>
    <font>
      <sz val="10"/>
      <name val="’†?S?V?b?N‘М"/>
      <family val="3"/>
      <charset val="128"/>
    </font>
    <font>
      <sz val="10"/>
      <name val="Arial Cyr"/>
    </font>
    <font>
      <sz val="9"/>
      <color indexed="56"/>
      <name val="Frutiger 45 Light"/>
      <family val="2"/>
    </font>
    <font>
      <sz val="10"/>
      <name val="Times New Roman"/>
      <family val="1"/>
    </font>
    <font>
      <sz val="10"/>
      <color indexed="57"/>
      <name val="Wingdings"/>
      <charset val="2"/>
    </font>
    <font>
      <sz val="8"/>
      <name val="Palatino"/>
      <family val="1"/>
    </font>
    <font>
      <sz val="12"/>
      <name val="Tms Rmn"/>
      <charset val="204"/>
    </font>
    <font>
      <sz val="10"/>
      <name val="Courier"/>
      <family val="1"/>
      <charset val="204"/>
    </font>
    <font>
      <u/>
      <sz val="10"/>
      <color indexed="36"/>
      <name val="Arial Cyr"/>
      <charset val="204"/>
    </font>
    <font>
      <sz val="7"/>
      <name val="Palatino"/>
      <family val="1"/>
    </font>
    <font>
      <sz val="10"/>
      <name val="Arial"/>
      <family val="2"/>
    </font>
    <font>
      <sz val="9"/>
      <name val="Futura UBS Bk"/>
      <family val="2"/>
    </font>
    <font>
      <sz val="6"/>
      <color indexed="16"/>
      <name val="Palatino"/>
      <family val="1"/>
    </font>
    <font>
      <sz val="8"/>
      <color indexed="13"/>
      <name val="Arial"/>
      <family val="2"/>
    </font>
    <font>
      <b/>
      <i/>
      <sz val="11"/>
      <color indexed="12"/>
      <name val="Arial Cyr"/>
      <family val="2"/>
      <charset val="204"/>
    </font>
    <font>
      <sz val="8"/>
      <color indexed="12"/>
      <name val="Palatino"/>
      <family val="1"/>
    </font>
    <font>
      <sz val="12"/>
      <name val="Gill Sans"/>
    </font>
    <font>
      <i/>
      <sz val="10"/>
      <name val="PragmaticaC"/>
      <charset val="204"/>
    </font>
    <font>
      <sz val="14"/>
      <name val="NewtonC"/>
      <charset val="204"/>
    </font>
    <font>
      <sz val="10"/>
      <name val="Palatino"/>
      <family val="1"/>
    </font>
    <font>
      <sz val="10"/>
      <color indexed="16"/>
      <name val="Helvetica-Black"/>
    </font>
    <font>
      <sz val="22"/>
      <name val="UBSHeadline"/>
      <family val="1"/>
    </font>
    <font>
      <u/>
      <sz val="10"/>
      <name val="Arial"/>
      <family val="2"/>
      <charset val="204"/>
    </font>
    <font>
      <i/>
      <sz val="12"/>
      <name val="Tms Rmn"/>
      <charset val="204"/>
    </font>
    <font>
      <b/>
      <sz val="10"/>
      <color indexed="10"/>
      <name val="Arial Cyr"/>
      <family val="2"/>
      <charset val="204"/>
    </font>
    <font>
      <sz val="9.5"/>
      <color indexed="23"/>
      <name val="Helvetica-Black"/>
    </font>
    <font>
      <sz val="8"/>
      <name val="Arial Cyr"/>
      <family val="2"/>
      <charset val="204"/>
    </font>
    <font>
      <b/>
      <sz val="9"/>
      <name val="Palatino"/>
      <family val="1"/>
    </font>
    <font>
      <sz val="9"/>
      <color indexed="21"/>
      <name val="Helvetica-Black"/>
    </font>
    <font>
      <b/>
      <sz val="10"/>
      <name val="Palatino"/>
      <family val="1"/>
    </font>
    <font>
      <sz val="9"/>
      <name val="Helvetica-Black"/>
    </font>
    <font>
      <b/>
      <sz val="10"/>
      <name val="Times New Roman"/>
      <family val="1"/>
    </font>
    <font>
      <sz val="12"/>
      <color indexed="8"/>
      <name val="Palatino"/>
      <family val="1"/>
    </font>
    <font>
      <sz val="11"/>
      <name val="Helvetica-Black"/>
    </font>
    <font>
      <sz val="11"/>
      <color indexed="8"/>
      <name val="Helvetica-Black"/>
    </font>
    <font>
      <b/>
      <sz val="8"/>
      <name val="Palatino"/>
      <family val="1"/>
    </font>
    <font>
      <u/>
      <sz val="8"/>
      <color indexed="8"/>
      <name val="Arial"/>
      <family val="2"/>
    </font>
    <font>
      <b/>
      <i/>
      <sz val="8"/>
      <name val="Helv"/>
    </font>
    <font>
      <b/>
      <sz val="8"/>
      <name val="Arial CYR"/>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sz val="10"/>
      <color indexed="9"/>
      <name val="Arial Cyr"/>
      <family val="2"/>
      <charset val="204"/>
    </font>
    <font>
      <sz val="12"/>
      <name val="Arial Cyr"/>
      <family val="2"/>
      <charset val="204"/>
    </font>
    <font>
      <b/>
      <i/>
      <sz val="10"/>
      <color indexed="10"/>
      <name val="Arial Cyr"/>
      <family val="2"/>
      <charset val="204"/>
    </font>
    <font>
      <b/>
      <sz val="11"/>
      <name val="Arial Cyr"/>
      <family val="2"/>
      <charset val="204"/>
    </font>
    <font>
      <b/>
      <i/>
      <sz val="14"/>
      <color indexed="57"/>
      <name val="Arial Cyr"/>
      <family val="2"/>
      <charset val="204"/>
    </font>
    <font>
      <sz val="10"/>
      <color indexed="8"/>
      <name val="Times New Roman Cyr"/>
      <family val="1"/>
      <charset val="204"/>
    </font>
    <font>
      <sz val="14"/>
      <name val="Arial Cyr"/>
      <family val="2"/>
      <charset val="204"/>
    </font>
    <font>
      <b/>
      <sz val="13.5"/>
      <name val="Tahoma"/>
      <family val="2"/>
      <charset val="204"/>
    </font>
  </fonts>
  <fills count="58">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32"/>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0"/>
        <bgColor indexed="64"/>
      </patternFill>
    </fill>
    <fill>
      <patternFill patternType="solid">
        <fgColor indexed="15"/>
        <bgColor indexed="64"/>
      </patternFill>
    </fill>
    <fill>
      <patternFill patternType="solid">
        <fgColor indexed="41"/>
        <bgColor indexed="64"/>
      </patternFill>
    </fill>
    <fill>
      <patternFill patternType="solid">
        <fgColor indexed="23"/>
        <bgColor indexed="24"/>
      </patternFill>
    </fill>
    <fill>
      <patternFill patternType="solid">
        <fgColor indexed="47"/>
        <bgColor indexed="64"/>
      </patternFill>
    </fill>
    <fill>
      <patternFill patternType="solid">
        <fgColor indexed="9"/>
        <bgColor indexed="64"/>
      </patternFill>
    </fill>
    <fill>
      <patternFill patternType="lightDown">
        <fgColor indexed="22"/>
      </patternFill>
    </fill>
    <fill>
      <patternFill patternType="solid">
        <fgColor indexed="30"/>
        <bgColor indexed="64"/>
      </patternFill>
    </fill>
    <fill>
      <patternFill patternType="solid">
        <fgColor indexed="13"/>
        <bgColor indexed="64"/>
      </patternFill>
    </fill>
  </fills>
  <borders count="104">
    <border>
      <left/>
      <right/>
      <top/>
      <bottom/>
      <diagonal/>
    </border>
    <border>
      <left style="thin">
        <color indexed="64"/>
      </left>
      <right style="thin">
        <color indexed="64"/>
      </right>
      <top/>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thin">
        <color indexed="64"/>
      </left>
      <right/>
      <top/>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ashed">
        <color indexed="63"/>
      </left>
      <right style="dashed">
        <color indexed="63"/>
      </right>
      <top style="thin">
        <color indexed="63"/>
      </top>
      <bottom style="thin">
        <color indexed="63"/>
      </bottom>
      <diagonal/>
    </border>
    <border>
      <left style="thin">
        <color indexed="63"/>
      </left>
      <right style="dashed">
        <color indexed="63"/>
      </right>
      <top style="thin">
        <color indexed="63"/>
      </top>
      <bottom style="medium">
        <color indexed="63"/>
      </bottom>
      <diagonal/>
    </border>
    <border>
      <left style="thin">
        <color indexed="63"/>
      </left>
      <right style="dashed">
        <color indexed="63"/>
      </right>
      <top style="thin">
        <color indexed="63"/>
      </top>
      <bottom style="thin">
        <color indexed="63"/>
      </bottom>
      <diagonal/>
    </border>
    <border>
      <left style="dashed">
        <color indexed="63"/>
      </left>
      <right style="medium">
        <color indexed="63"/>
      </right>
      <top style="thin">
        <color indexed="63"/>
      </top>
      <bottom style="thin">
        <color indexed="63"/>
      </bottom>
      <diagonal/>
    </border>
    <border>
      <left style="thin">
        <color indexed="63"/>
      </left>
      <right/>
      <top/>
      <bottom/>
      <diagonal/>
    </border>
    <border>
      <left style="thin">
        <color indexed="63"/>
      </left>
      <right/>
      <top style="thin">
        <color indexed="63"/>
      </top>
      <bottom/>
      <diagonal/>
    </border>
    <border>
      <left/>
      <right/>
      <top style="thin">
        <color indexed="63"/>
      </top>
      <bottom/>
      <diagonal/>
    </border>
    <border>
      <left style="thin">
        <color indexed="63"/>
      </left>
      <right/>
      <top/>
      <bottom style="medium">
        <color indexed="63"/>
      </bottom>
      <diagonal/>
    </border>
    <border>
      <left/>
      <right/>
      <top/>
      <bottom style="medium">
        <color indexed="63"/>
      </bottom>
      <diagonal/>
    </border>
    <border>
      <left/>
      <right style="medium">
        <color indexed="63"/>
      </right>
      <top style="thin">
        <color indexed="63"/>
      </top>
      <bottom/>
      <diagonal/>
    </border>
    <border>
      <left/>
      <right style="medium">
        <color indexed="63"/>
      </right>
      <top/>
      <bottom/>
      <diagonal/>
    </border>
    <border>
      <left/>
      <right style="medium">
        <color indexed="63"/>
      </right>
      <top/>
      <bottom style="medium">
        <color indexed="63"/>
      </bottom>
      <diagonal/>
    </border>
    <border>
      <left/>
      <right/>
      <top style="thin">
        <color indexed="63"/>
      </top>
      <bottom style="thin">
        <color indexed="64"/>
      </bottom>
      <diagonal/>
    </border>
    <border>
      <left style="thin">
        <color indexed="63"/>
      </left>
      <right style="thin">
        <color indexed="63"/>
      </right>
      <top style="thin">
        <color indexed="63"/>
      </top>
      <bottom style="medium">
        <color indexed="63"/>
      </bottom>
      <diagonal/>
    </border>
    <border>
      <left style="thin">
        <color indexed="63"/>
      </left>
      <right style="dashed">
        <color indexed="64"/>
      </right>
      <top style="thin">
        <color indexed="63"/>
      </top>
      <bottom style="medium">
        <color indexed="63"/>
      </bottom>
      <diagonal/>
    </border>
    <border>
      <left style="thin">
        <color indexed="64"/>
      </left>
      <right style="thin">
        <color indexed="64"/>
      </right>
      <top style="thin">
        <color indexed="63"/>
      </top>
      <bottom style="medium">
        <color indexed="63"/>
      </bottom>
      <diagonal/>
    </border>
    <border>
      <left/>
      <right/>
      <top style="thin">
        <color indexed="63"/>
      </top>
      <bottom style="thin">
        <color indexed="63"/>
      </bottom>
      <diagonal/>
    </border>
    <border>
      <left/>
      <right style="medium">
        <color indexed="63"/>
      </right>
      <top style="thin">
        <color indexed="63"/>
      </top>
      <bottom style="thin">
        <color indexed="63"/>
      </bottom>
      <diagonal/>
    </border>
    <border>
      <left style="thin">
        <color indexed="63"/>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medium">
        <color indexed="63"/>
      </right>
      <top style="thin">
        <color indexed="63"/>
      </top>
      <bottom style="medium">
        <color indexed="63"/>
      </bottom>
      <diagonal/>
    </border>
    <border>
      <left/>
      <right style="medium">
        <color indexed="55"/>
      </right>
      <top/>
      <bottom style="medium">
        <color indexed="55"/>
      </bottom>
      <diagonal/>
    </border>
    <border>
      <left/>
      <right/>
      <top style="medium">
        <color indexed="63"/>
      </top>
      <bottom style="thin">
        <color indexed="63"/>
      </bottom>
      <diagonal/>
    </border>
    <border>
      <left style="dashed">
        <color indexed="63"/>
      </left>
      <right style="dashed">
        <color indexed="63"/>
      </right>
      <top style="thin">
        <color indexed="63"/>
      </top>
      <bottom style="medium">
        <color indexed="63"/>
      </bottom>
      <diagonal/>
    </border>
    <border>
      <left style="thin">
        <color indexed="64"/>
      </left>
      <right style="thin">
        <color indexed="64"/>
      </right>
      <top style="thin">
        <color indexed="64"/>
      </top>
      <bottom style="thin">
        <color indexed="63"/>
      </bottom>
      <diagonal/>
    </border>
    <border>
      <left/>
      <right style="medium">
        <color indexed="63"/>
      </right>
      <top style="thin">
        <color indexed="63"/>
      </top>
      <bottom style="thin">
        <color indexed="64"/>
      </bottom>
      <diagonal/>
    </border>
    <border>
      <left style="thin">
        <color indexed="63"/>
      </left>
      <right/>
      <top style="thin">
        <color indexed="63"/>
      </top>
      <bottom style="medium">
        <color indexed="63"/>
      </bottom>
      <diagonal/>
    </border>
    <border>
      <left/>
      <right style="thin">
        <color indexed="63"/>
      </right>
      <top style="thin">
        <color indexed="63"/>
      </top>
      <bottom style="medium">
        <color indexed="63"/>
      </bottom>
      <diagonal/>
    </border>
    <border>
      <left style="thin">
        <color indexed="63"/>
      </left>
      <right style="medium">
        <color indexed="63"/>
      </right>
      <top style="thin">
        <color indexed="63"/>
      </top>
      <bottom style="thin">
        <color indexed="63"/>
      </bottom>
      <diagonal/>
    </border>
    <border>
      <left style="medium">
        <color indexed="63"/>
      </left>
      <right style="medium">
        <color indexed="63"/>
      </right>
      <top/>
      <bottom/>
      <diagonal/>
    </border>
    <border>
      <left style="dashed">
        <color indexed="63"/>
      </left>
      <right style="thin">
        <color indexed="63"/>
      </right>
      <top style="thin">
        <color indexed="63"/>
      </top>
      <bottom style="thin">
        <color indexed="63"/>
      </bottom>
      <diagonal/>
    </border>
    <border>
      <left style="dashed">
        <color indexed="63"/>
      </left>
      <right style="thin">
        <color indexed="63"/>
      </right>
      <top style="thin">
        <color indexed="63"/>
      </top>
      <bottom style="medium">
        <color indexed="63"/>
      </bottom>
      <diagonal/>
    </border>
    <border>
      <left/>
      <right/>
      <top style="thin">
        <color indexed="63"/>
      </top>
      <bottom style="medium">
        <color indexed="63"/>
      </bottom>
      <diagonal/>
    </border>
    <border>
      <left/>
      <right style="medium">
        <color indexed="63"/>
      </right>
      <top style="thin">
        <color indexed="63"/>
      </top>
      <bottom style="medium">
        <color indexed="63"/>
      </bottom>
      <diagonal/>
    </border>
    <border>
      <left style="thin">
        <color indexed="63"/>
      </left>
      <right style="thin">
        <color indexed="64"/>
      </right>
      <top style="thin">
        <color indexed="63"/>
      </top>
      <bottom style="thin">
        <color indexed="64"/>
      </bottom>
      <diagonal/>
    </border>
    <border>
      <left style="thin">
        <color indexed="63"/>
      </left>
      <right style="thin">
        <color indexed="64"/>
      </right>
      <top style="thin">
        <color indexed="64"/>
      </top>
      <bottom style="thin">
        <color indexed="64"/>
      </bottom>
      <diagonal/>
    </border>
    <border>
      <left style="thin">
        <color indexed="63"/>
      </left>
      <right style="thin">
        <color indexed="64"/>
      </right>
      <top style="thin">
        <color indexed="63"/>
      </top>
      <bottom style="medium">
        <color indexed="63"/>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3"/>
      </top>
      <bottom style="medium">
        <color indexed="63"/>
      </bottom>
      <diagonal/>
    </border>
    <border>
      <left/>
      <right/>
      <top/>
      <bottom style="thin">
        <color indexed="63"/>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2"/>
      </left>
      <right/>
      <top style="thin">
        <color indexed="22"/>
      </top>
      <bottom/>
      <diagonal/>
    </border>
    <border>
      <left/>
      <right/>
      <top style="thin">
        <color indexed="22"/>
      </top>
      <bottom/>
      <diagonal/>
    </border>
    <border>
      <left/>
      <right style="medium">
        <color indexed="22"/>
      </right>
      <top style="thin">
        <color indexed="22"/>
      </top>
      <bottom/>
      <diagonal/>
    </border>
    <border>
      <left style="thin">
        <color indexed="22"/>
      </left>
      <right/>
      <top/>
      <bottom style="medium">
        <color indexed="22"/>
      </bottom>
      <diagonal/>
    </border>
    <border>
      <left/>
      <right/>
      <top/>
      <bottom style="medium">
        <color indexed="22"/>
      </bottom>
      <diagonal/>
    </border>
    <border>
      <left/>
      <right style="medium">
        <color indexed="22"/>
      </right>
      <top/>
      <bottom style="medium">
        <color indexed="22"/>
      </bottom>
      <diagonal/>
    </border>
    <border>
      <left style="dashed">
        <color indexed="63"/>
      </left>
      <right style="medium">
        <color indexed="63"/>
      </right>
      <top style="thin">
        <color indexed="63"/>
      </top>
      <bottom style="medium">
        <color indexed="63"/>
      </bottom>
      <diagonal/>
    </border>
    <border>
      <left style="dashed">
        <color indexed="63"/>
      </left>
      <right/>
      <top style="thin">
        <color indexed="63"/>
      </top>
      <bottom style="medium">
        <color indexed="63"/>
      </bottom>
      <diagonal/>
    </border>
    <border>
      <left style="dashed">
        <color indexed="64"/>
      </left>
      <right style="dashed">
        <color indexed="64"/>
      </right>
      <top style="thin">
        <color indexed="63"/>
      </top>
      <bottom style="medium">
        <color indexed="63"/>
      </bottom>
      <diagonal/>
    </border>
    <border>
      <left style="dashed">
        <color indexed="64"/>
      </left>
      <right style="medium">
        <color indexed="63"/>
      </right>
      <top style="thin">
        <color indexed="63"/>
      </top>
      <bottom style="medium">
        <color indexed="63"/>
      </bottom>
      <diagonal/>
    </border>
    <border>
      <left style="dashed">
        <color indexed="63"/>
      </left>
      <right/>
      <top style="thin">
        <color indexed="63"/>
      </top>
      <bottom style="thin">
        <color indexed="63"/>
      </bottom>
      <diagonal/>
    </border>
    <border>
      <left style="thin">
        <color indexed="64"/>
      </left>
      <right/>
      <top style="thin">
        <color indexed="63"/>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751">
    <xf numFmtId="49" fontId="0" fillId="0" borderId="0" applyBorder="0">
      <alignment vertical="top"/>
    </xf>
    <xf numFmtId="0" fontId="4" fillId="0" borderId="0"/>
    <xf numFmtId="0" fontId="22" fillId="0" borderId="0"/>
    <xf numFmtId="179" fontId="52" fillId="0" borderId="0">
      <alignment vertical="top"/>
    </xf>
    <xf numFmtId="179" fontId="71" fillId="0" borderId="0">
      <alignment vertical="top"/>
    </xf>
    <xf numFmtId="180" fontId="71" fillId="2" borderId="0">
      <alignment vertical="top"/>
    </xf>
    <xf numFmtId="179" fontId="71" fillId="3" borderId="0">
      <alignment vertical="top"/>
    </xf>
    <xf numFmtId="40" fontId="94" fillId="0" borderId="0" applyFont="0" applyFill="0" applyBorder="0" applyAlignment="0" applyProtection="0"/>
    <xf numFmtId="0" fontId="95" fillId="0" borderId="0"/>
    <xf numFmtId="0" fontId="48" fillId="0" borderId="0"/>
    <xf numFmtId="181"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181"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191" fontId="22" fillId="4" borderId="1">
      <alignment wrapText="1"/>
      <protection locked="0"/>
    </xf>
    <xf numFmtId="0" fontId="4" fillId="0" borderId="0"/>
    <xf numFmtId="0" fontId="48" fillId="0" borderId="0"/>
    <xf numFmtId="0" fontId="48" fillId="0" borderId="0"/>
    <xf numFmtId="0" fontId="48" fillId="0" borderId="0"/>
    <xf numFmtId="0" fontId="48" fillId="0" borderId="0"/>
    <xf numFmtId="0" fontId="96" fillId="0" borderId="0"/>
    <xf numFmtId="0" fontId="4" fillId="0" borderId="0"/>
    <xf numFmtId="0" fontId="4" fillId="0" borderId="0"/>
    <xf numFmtId="181"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0" fontId="4" fillId="0" borderId="0"/>
    <xf numFmtId="0" fontId="4" fillId="0" borderId="0"/>
    <xf numFmtId="0" fontId="48" fillId="0" borderId="0"/>
    <xf numFmtId="0" fontId="48" fillId="0" borderId="0"/>
    <xf numFmtId="181"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0" fontId="48" fillId="0" borderId="0"/>
    <xf numFmtId="0" fontId="48" fillId="0" borderId="0"/>
    <xf numFmtId="0" fontId="48" fillId="0" borderId="0"/>
    <xf numFmtId="0" fontId="48" fillId="0" borderId="0"/>
    <xf numFmtId="181"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181"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0" fontId="48" fillId="0" borderId="0"/>
    <xf numFmtId="0" fontId="48" fillId="0" borderId="0"/>
    <xf numFmtId="0" fontId="4" fillId="0" borderId="0"/>
    <xf numFmtId="0" fontId="4" fillId="0" borderId="0"/>
    <xf numFmtId="0" fontId="48" fillId="0" borderId="0"/>
    <xf numFmtId="0" fontId="4" fillId="0" borderId="0"/>
    <xf numFmtId="0" fontId="4" fillId="0" borderId="0"/>
    <xf numFmtId="0" fontId="2" fillId="0" borderId="0"/>
    <xf numFmtId="0" fontId="48" fillId="0" borderId="0"/>
    <xf numFmtId="192" fontId="2" fillId="0" borderId="0" applyFont="0" applyFill="0" applyBorder="0" applyAlignment="0" applyProtection="0"/>
    <xf numFmtId="172" fontId="49" fillId="0" borderId="2">
      <protection locked="0"/>
    </xf>
    <xf numFmtId="173" fontId="49" fillId="0" borderId="0">
      <protection locked="0"/>
    </xf>
    <xf numFmtId="174" fontId="49" fillId="0" borderId="0">
      <protection locked="0"/>
    </xf>
    <xf numFmtId="173" fontId="49" fillId="0" borderId="0">
      <protection locked="0"/>
    </xf>
    <xf numFmtId="174" fontId="49" fillId="0" borderId="0">
      <protection locked="0"/>
    </xf>
    <xf numFmtId="175" fontId="49" fillId="0" borderId="0">
      <protection locked="0"/>
    </xf>
    <xf numFmtId="172" fontId="50" fillId="0" borderId="0">
      <protection locked="0"/>
    </xf>
    <xf numFmtId="172" fontId="50" fillId="0" borderId="0">
      <protection locked="0"/>
    </xf>
    <xf numFmtId="172" fontId="49" fillId="0" borderId="2">
      <protection locked="0"/>
    </xf>
    <xf numFmtId="0" fontId="5" fillId="5" borderId="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6" fillId="16"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23" borderId="0" applyNumberFormat="0" applyBorder="0" applyAlignment="0" applyProtection="0"/>
    <xf numFmtId="0" fontId="72" fillId="0" borderId="0" applyNumberFormat="0" applyFill="0" applyBorder="0" applyAlignment="0" applyProtection="0">
      <alignment vertical="top"/>
      <protection locked="0"/>
    </xf>
    <xf numFmtId="0" fontId="96" fillId="0" borderId="0"/>
    <xf numFmtId="167" fontId="3" fillId="0" borderId="3">
      <protection locked="0"/>
    </xf>
    <xf numFmtId="182" fontId="2" fillId="0" borderId="0" applyFont="0" applyFill="0" applyBorder="0" applyAlignment="0" applyProtection="0"/>
    <xf numFmtId="183" fontId="2" fillId="0" borderId="0" applyFont="0" applyFill="0" applyBorder="0" applyAlignment="0" applyProtection="0"/>
    <xf numFmtId="0" fontId="37" fillId="7" borderId="0" applyNumberFormat="0" applyBorder="0" applyAlignment="0" applyProtection="0"/>
    <xf numFmtId="10" fontId="97" fillId="0" borderId="0" applyNumberFormat="0" applyFill="0" applyBorder="0" applyAlignment="0"/>
    <xf numFmtId="0" fontId="98" fillId="0" borderId="0"/>
    <xf numFmtId="0" fontId="29" fillId="24" borderId="4" applyNumberFormat="0" applyAlignment="0" applyProtection="0"/>
    <xf numFmtId="0" fontId="34" fillId="25" borderId="5" applyNumberFormat="0" applyAlignment="0" applyProtection="0"/>
    <xf numFmtId="0" fontId="99" fillId="0" borderId="6">
      <alignment horizontal="left" vertical="center"/>
    </xf>
    <xf numFmtId="41" fontId="22" fillId="0" borderId="0" applyFont="0" applyFill="0" applyBorder="0" applyAlignment="0" applyProtection="0"/>
    <xf numFmtId="0" fontId="100" fillId="0" borderId="0" applyFont="0" applyFill="0" applyBorder="0" applyAlignment="0" applyProtection="0">
      <alignment horizontal="right"/>
    </xf>
    <xf numFmtId="0" fontId="100" fillId="0" borderId="0" applyFont="0" applyFill="0" applyBorder="0" applyAlignment="0" applyProtection="0"/>
    <xf numFmtId="0" fontId="100" fillId="0" borderId="0" applyFont="0" applyFill="0" applyBorder="0" applyAlignment="0" applyProtection="0">
      <alignment horizontal="right"/>
    </xf>
    <xf numFmtId="0" fontId="100" fillId="0" borderId="0" applyFont="0" applyFill="0" applyBorder="0" applyAlignment="0" applyProtection="0"/>
    <xf numFmtId="43" fontId="22" fillId="0" borderId="0" applyFont="0" applyFill="0" applyBorder="0" applyAlignment="0" applyProtection="0"/>
    <xf numFmtId="3" fontId="73" fillId="0" borderId="0" applyFont="0" applyFill="0" applyBorder="0" applyAlignment="0" applyProtection="0"/>
    <xf numFmtId="167" fontId="9" fillId="26" borderId="3"/>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100" fillId="0" borderId="0" applyFont="0" applyFill="0" applyBorder="0" applyAlignment="0" applyProtection="0">
      <alignment horizontal="right"/>
    </xf>
    <xf numFmtId="0" fontId="100" fillId="0" borderId="0" applyFont="0" applyFill="0" applyBorder="0" applyAlignment="0" applyProtection="0">
      <alignment horizontal="right"/>
    </xf>
    <xf numFmtId="44" fontId="2" fillId="0" borderId="0" applyFont="0" applyFill="0" applyBorder="0" applyAlignment="0" applyProtection="0"/>
    <xf numFmtId="184" fontId="73" fillId="0" borderId="0" applyFont="0" applyFill="0" applyBorder="0" applyAlignment="0" applyProtection="0"/>
    <xf numFmtId="0" fontId="100" fillId="0" borderId="0" applyFill="0" applyBorder="0" applyProtection="0">
      <alignment vertical="center"/>
    </xf>
    <xf numFmtId="0" fontId="73" fillId="0" borderId="0" applyFont="0" applyFill="0" applyBorder="0" applyAlignment="0" applyProtection="0"/>
    <xf numFmtId="0" fontId="100" fillId="0" borderId="0" applyFont="0" applyFill="0" applyBorder="0" applyAlignment="0" applyProtection="0"/>
    <xf numFmtId="14" fontId="19" fillId="0" borderId="0">
      <alignment vertical="top"/>
    </xf>
    <xf numFmtId="193" fontId="2" fillId="0" borderId="0" applyFont="0" applyFill="0" applyBorder="0" applyAlignment="0" applyProtection="0"/>
    <xf numFmtId="194" fontId="2" fillId="0" borderId="0" applyFont="0" applyFill="0" applyBorder="0" applyAlignment="0" applyProtection="0"/>
    <xf numFmtId="0" fontId="100" fillId="0" borderId="7" applyNumberFormat="0" applyFont="0" applyFill="0" applyAlignment="0" applyProtection="0"/>
    <xf numFmtId="0" fontId="101" fillId="0" borderId="0" applyNumberFormat="0" applyFill="0" applyBorder="0" applyAlignment="0" applyProtection="0"/>
    <xf numFmtId="181" fontId="74" fillId="0" borderId="0">
      <alignment vertical="top"/>
    </xf>
    <xf numFmtId="38" fontId="74" fillId="0" borderId="0">
      <alignment vertical="top"/>
    </xf>
    <xf numFmtId="38" fontId="74" fillId="0" borderId="0">
      <alignment vertical="top"/>
    </xf>
    <xf numFmtId="171" fontId="19" fillId="0" borderId="0" applyFont="0" applyFill="0" applyBorder="0" applyAlignment="0" applyProtection="0"/>
    <xf numFmtId="37" fontId="22" fillId="0" borderId="0"/>
    <xf numFmtId="0" fontId="39" fillId="0" borderId="0" applyNumberFormat="0" applyFill="0" applyBorder="0" applyAlignment="0" applyProtection="0"/>
    <xf numFmtId="168" fontId="51" fillId="0" borderId="0" applyFill="0" applyBorder="0" applyAlignment="0" applyProtection="0"/>
    <xf numFmtId="168" fontId="52" fillId="0" borderId="0" applyFill="0" applyBorder="0" applyAlignment="0" applyProtection="0"/>
    <xf numFmtId="168" fontId="53" fillId="0" borderId="0" applyFill="0" applyBorder="0" applyAlignment="0" applyProtection="0"/>
    <xf numFmtId="168" fontId="54" fillId="0" borderId="0" applyFill="0" applyBorder="0" applyAlignment="0" applyProtection="0"/>
    <xf numFmtId="168" fontId="55" fillId="0" borderId="0" applyFill="0" applyBorder="0" applyAlignment="0" applyProtection="0"/>
    <xf numFmtId="168" fontId="56" fillId="0" borderId="0" applyFill="0" applyBorder="0" applyAlignment="0" applyProtection="0"/>
    <xf numFmtId="168" fontId="57" fillId="0" borderId="0" applyFill="0" applyBorder="0" applyAlignment="0" applyProtection="0"/>
    <xf numFmtId="2" fontId="73" fillId="0" borderId="0" applyFont="0" applyFill="0" applyBorder="0" applyAlignment="0" applyProtection="0"/>
    <xf numFmtId="0" fontId="102" fillId="0" borderId="0">
      <alignment vertical="center"/>
    </xf>
    <xf numFmtId="0" fontId="103" fillId="0" borderId="0" applyNumberFormat="0" applyFill="0" applyBorder="0" applyAlignment="0" applyProtection="0">
      <alignment vertical="top"/>
      <protection locked="0"/>
    </xf>
    <xf numFmtId="0" fontId="104" fillId="0" borderId="0" applyFill="0" applyBorder="0" applyProtection="0">
      <alignment horizontal="left"/>
    </xf>
    <xf numFmtId="0" fontId="42" fillId="8" borderId="0" applyNumberFormat="0" applyBorder="0" applyAlignment="0" applyProtection="0"/>
    <xf numFmtId="179" fontId="105" fillId="3" borderId="6" applyNumberFormat="0" applyFont="0" applyBorder="0" applyAlignment="0" applyProtection="0"/>
    <xf numFmtId="0" fontId="100" fillId="0" borderId="0" applyFont="0" applyFill="0" applyBorder="0" applyAlignment="0" applyProtection="0">
      <alignment horizontal="right"/>
    </xf>
    <xf numFmtId="195" fontId="106" fillId="3" borderId="0" applyNumberFormat="0" applyFont="0" applyAlignment="0"/>
    <xf numFmtId="0" fontId="107" fillId="0" borderId="0" applyProtection="0">
      <alignment horizontal="right"/>
    </xf>
    <xf numFmtId="0" fontId="75" fillId="0" borderId="0">
      <alignment vertical="top"/>
    </xf>
    <xf numFmtId="0" fontId="30" fillId="0" borderId="8" applyNumberFormat="0" applyFill="0" applyAlignment="0" applyProtection="0"/>
    <xf numFmtId="0" fontId="31" fillId="0" borderId="9" applyNumberFormat="0" applyFill="0" applyAlignment="0" applyProtection="0"/>
    <xf numFmtId="0" fontId="32" fillId="0" borderId="10" applyNumberFormat="0" applyFill="0" applyAlignment="0" applyProtection="0"/>
    <xf numFmtId="0" fontId="32" fillId="0" borderId="0" applyNumberFormat="0" applyFill="0" applyBorder="0" applyAlignment="0" applyProtection="0"/>
    <xf numFmtId="2" fontId="108" fillId="27" borderId="0" applyAlignment="0">
      <alignment horizontal="right"/>
      <protection locked="0"/>
    </xf>
    <xf numFmtId="181" fontId="76" fillId="0" borderId="0">
      <alignment vertical="top"/>
    </xf>
    <xf numFmtId="38" fontId="76" fillId="0" borderId="0">
      <alignment vertical="top"/>
    </xf>
    <xf numFmtId="38" fontId="76" fillId="0" borderId="0">
      <alignment vertical="top"/>
    </xf>
    <xf numFmtId="0" fontId="65" fillId="0" borderId="0" applyNumberFormat="0" applyFill="0" applyBorder="0" applyAlignment="0" applyProtection="0">
      <alignment vertical="top"/>
      <protection locked="0"/>
    </xf>
    <xf numFmtId="167" fontId="77" fillId="0" borderId="0"/>
    <xf numFmtId="0" fontId="22" fillId="0" borderId="0"/>
    <xf numFmtId="0" fontId="78" fillId="0" borderId="0" applyNumberFormat="0" applyFill="0" applyBorder="0" applyAlignment="0" applyProtection="0">
      <alignment vertical="top"/>
      <protection locked="0"/>
    </xf>
    <xf numFmtId="196" fontId="109" fillId="0" borderId="6">
      <alignment horizontal="center" vertical="center" wrapText="1"/>
    </xf>
    <xf numFmtId="0" fontId="27" fillId="11" borderId="4" applyNumberFormat="0" applyAlignment="0" applyProtection="0"/>
    <xf numFmtId="0" fontId="110" fillId="0" borderId="0" applyFill="0" applyBorder="0" applyProtection="0">
      <alignment vertical="center"/>
    </xf>
    <xf numFmtId="0" fontId="110" fillId="0" borderId="0" applyFill="0" applyBorder="0" applyProtection="0">
      <alignment vertical="center"/>
    </xf>
    <xf numFmtId="0" fontId="110" fillId="0" borderId="0" applyFill="0" applyBorder="0" applyProtection="0">
      <alignment vertical="center"/>
    </xf>
    <xf numFmtId="0" fontId="110" fillId="0" borderId="0" applyFill="0" applyBorder="0" applyProtection="0">
      <alignment vertical="center"/>
    </xf>
    <xf numFmtId="181" fontId="71" fillId="0" borderId="0">
      <alignment vertical="top"/>
    </xf>
    <xf numFmtId="181" fontId="71" fillId="2" borderId="0">
      <alignment vertical="top"/>
    </xf>
    <xf numFmtId="38" fontId="71" fillId="2" borderId="0">
      <alignment vertical="top"/>
    </xf>
    <xf numFmtId="38" fontId="71" fillId="2" borderId="0">
      <alignment vertical="top"/>
    </xf>
    <xf numFmtId="38" fontId="71" fillId="0" borderId="0">
      <alignment vertical="top"/>
    </xf>
    <xf numFmtId="185" fontId="71" fillId="3" borderId="0">
      <alignment vertical="top"/>
    </xf>
    <xf numFmtId="38" fontId="71" fillId="0" borderId="0">
      <alignment vertical="top"/>
    </xf>
    <xf numFmtId="0" fontId="40" fillId="0" borderId="11" applyNumberFormat="0" applyFill="0" applyAlignment="0" applyProtection="0"/>
    <xf numFmtId="164" fontId="111" fillId="0" borderId="0" applyFont="0" applyFill="0" applyBorder="0" applyAlignment="0" applyProtection="0"/>
    <xf numFmtId="165" fontId="111" fillId="0" borderId="0" applyFont="0" applyFill="0" applyBorder="0" applyAlignment="0" applyProtection="0"/>
    <xf numFmtId="164" fontId="111" fillId="0" borderId="0" applyFont="0" applyFill="0" applyBorder="0" applyAlignment="0" applyProtection="0"/>
    <xf numFmtId="165" fontId="111" fillId="0" borderId="0" applyFont="0" applyFill="0" applyBorder="0" applyAlignment="0" applyProtection="0"/>
    <xf numFmtId="197" fontId="112" fillId="0" borderId="6">
      <alignment horizontal="right"/>
      <protection locked="0"/>
    </xf>
    <xf numFmtId="198" fontId="111" fillId="0" borderId="0" applyFont="0" applyFill="0" applyBorder="0" applyAlignment="0" applyProtection="0"/>
    <xf numFmtId="199" fontId="111" fillId="0" borderId="0" applyFont="0" applyFill="0" applyBorder="0" applyAlignment="0" applyProtection="0"/>
    <xf numFmtId="198" fontId="111" fillId="0" borderId="0" applyFont="0" applyFill="0" applyBorder="0" applyAlignment="0" applyProtection="0"/>
    <xf numFmtId="199" fontId="111" fillId="0" borderId="0" applyFont="0" applyFill="0" applyBorder="0" applyAlignment="0" applyProtection="0"/>
    <xf numFmtId="0" fontId="100" fillId="0" borderId="0" applyFont="0" applyFill="0" applyBorder="0" applyAlignment="0" applyProtection="0">
      <alignment horizontal="right"/>
    </xf>
    <xf numFmtId="0" fontId="100" fillId="0" borderId="0" applyFill="0" applyBorder="0" applyProtection="0">
      <alignment vertical="center"/>
    </xf>
    <xf numFmtId="0" fontId="100" fillId="0" borderId="0" applyFont="0" applyFill="0" applyBorder="0" applyAlignment="0" applyProtection="0">
      <alignment horizontal="right"/>
    </xf>
    <xf numFmtId="3" fontId="2" fillId="0" borderId="12" applyFont="0" applyBorder="0">
      <alignment horizontal="center" vertical="center"/>
    </xf>
    <xf numFmtId="0" fontId="36" fillId="28" borderId="0" applyNumberFormat="0" applyBorder="0" applyAlignment="0" applyProtection="0"/>
    <xf numFmtId="0" fontId="5" fillId="0" borderId="13"/>
    <xf numFmtId="0" fontId="11" fillId="0" borderId="0" applyNumberFormat="0" applyFill="0" applyBorder="0" applyAlignment="0" applyProtection="0"/>
    <xf numFmtId="200" fontId="2" fillId="0" borderId="0"/>
    <xf numFmtId="0" fontId="11" fillId="0" borderId="0" applyNumberFormat="0" applyFill="0" applyBorder="0" applyAlignment="0" applyProtection="0"/>
    <xf numFmtId="0" fontId="2" fillId="0" borderId="0"/>
    <xf numFmtId="0" fontId="2" fillId="0" borderId="0"/>
    <xf numFmtId="0" fontId="2"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3" fillId="0" borderId="0">
      <alignment horizontal="right"/>
    </xf>
    <xf numFmtId="0" fontId="2" fillId="0" borderId="0"/>
    <xf numFmtId="0" fontId="6" fillId="0" borderId="0"/>
    <xf numFmtId="0" fontId="100" fillId="0" borderId="0" applyFill="0" applyBorder="0" applyProtection="0">
      <alignment vertical="center"/>
    </xf>
    <xf numFmtId="0" fontId="114" fillId="0" borderId="0"/>
    <xf numFmtId="0" fontId="22" fillId="0" borderId="0"/>
    <xf numFmtId="0" fontId="4" fillId="0" borderId="0"/>
    <xf numFmtId="0" fontId="10" fillId="29" borderId="14" applyNumberFormat="0" applyFont="0" applyAlignment="0" applyProtection="0"/>
    <xf numFmtId="201" fontId="2" fillId="0" borderId="0" applyFont="0" applyAlignment="0">
      <alignment horizontal="center"/>
    </xf>
    <xf numFmtId="186" fontId="2" fillId="0" borderId="0" applyFont="0" applyFill="0" applyBorder="0" applyAlignment="0" applyProtection="0"/>
    <xf numFmtId="187" fontId="2" fillId="0" borderId="0" applyFont="0" applyFill="0" applyBorder="0" applyAlignment="0" applyProtection="0"/>
    <xf numFmtId="0" fontId="105" fillId="0" borderId="0"/>
    <xf numFmtId="202" fontId="105" fillId="0" borderId="0" applyFont="0" applyFill="0" applyBorder="0" applyAlignment="0" applyProtection="0"/>
    <xf numFmtId="203" fontId="105" fillId="0" borderId="0" applyFont="0" applyFill="0" applyBorder="0" applyAlignment="0" applyProtection="0"/>
    <xf numFmtId="0" fontId="28" fillId="24" borderId="15" applyNumberFormat="0" applyAlignment="0" applyProtection="0"/>
    <xf numFmtId="1" fontId="115" fillId="0" borderId="0" applyProtection="0">
      <alignment horizontal="right" vertical="center"/>
    </xf>
    <xf numFmtId="49" fontId="116" fillId="0" borderId="16" applyFill="0" applyProtection="0">
      <alignment vertical="center"/>
    </xf>
    <xf numFmtId="9" fontId="22" fillId="0" borderId="0" applyFont="0" applyFill="0" applyBorder="0" applyAlignment="0" applyProtection="0"/>
    <xf numFmtId="0" fontId="100" fillId="0" borderId="0" applyFill="0" applyBorder="0" applyProtection="0">
      <alignment vertical="center"/>
    </xf>
    <xf numFmtId="37" fontId="117" fillId="4" borderId="17"/>
    <xf numFmtId="37" fontId="117" fillId="4" borderId="17"/>
    <xf numFmtId="0" fontId="7" fillId="0" borderId="0" applyNumberFormat="0">
      <alignment horizontal="left"/>
    </xf>
    <xf numFmtId="204" fontId="118" fillId="0" borderId="18" applyBorder="0">
      <alignment horizontal="right"/>
      <protection locked="0"/>
    </xf>
    <xf numFmtId="49" fontId="119" fillId="0" borderId="6" applyNumberFormat="0">
      <alignment horizontal="left" vertical="center"/>
    </xf>
    <xf numFmtId="0" fontId="120" fillId="0" borderId="19">
      <alignment vertical="center"/>
    </xf>
    <xf numFmtId="4" fontId="79" fillId="4" borderId="15" applyNumberFormat="0" applyProtection="0">
      <alignment vertical="center"/>
    </xf>
    <xf numFmtId="4" fontId="80" fillId="4" borderId="15" applyNumberFormat="0" applyProtection="0">
      <alignment vertical="center"/>
    </xf>
    <xf numFmtId="4" fontId="79" fillId="4" borderId="15" applyNumberFormat="0" applyProtection="0">
      <alignment horizontal="left" vertical="center" indent="1"/>
    </xf>
    <xf numFmtId="4" fontId="79" fillId="4" borderId="15" applyNumberFormat="0" applyProtection="0">
      <alignment horizontal="left" vertical="center" indent="1"/>
    </xf>
    <xf numFmtId="0" fontId="22" fillId="30" borderId="15" applyNumberFormat="0" applyProtection="0">
      <alignment horizontal="left" vertical="center" indent="1"/>
    </xf>
    <xf numFmtId="4" fontId="79" fillId="31" borderId="15" applyNumberFormat="0" applyProtection="0">
      <alignment horizontal="right" vertical="center"/>
    </xf>
    <xf numFmtId="4" fontId="79" fillId="32" borderId="15" applyNumberFormat="0" applyProtection="0">
      <alignment horizontal="right" vertical="center"/>
    </xf>
    <xf numFmtId="4" fontId="79" fillId="33" borderId="15" applyNumberFormat="0" applyProtection="0">
      <alignment horizontal="right" vertical="center"/>
    </xf>
    <xf numFmtId="4" fontId="79" fillId="34" borderId="15" applyNumberFormat="0" applyProtection="0">
      <alignment horizontal="right" vertical="center"/>
    </xf>
    <xf numFmtId="4" fontId="79" fillId="35" borderId="15" applyNumberFormat="0" applyProtection="0">
      <alignment horizontal="right" vertical="center"/>
    </xf>
    <xf numFmtId="4" fontId="79" fillId="36" borderId="15" applyNumberFormat="0" applyProtection="0">
      <alignment horizontal="right" vertical="center"/>
    </xf>
    <xf numFmtId="4" fontId="79" fillId="37" borderId="15" applyNumberFormat="0" applyProtection="0">
      <alignment horizontal="right" vertical="center"/>
    </xf>
    <xf numFmtId="4" fontId="79" fillId="38" borderId="15" applyNumberFormat="0" applyProtection="0">
      <alignment horizontal="right" vertical="center"/>
    </xf>
    <xf numFmtId="4" fontId="79" fillId="39" borderId="15" applyNumberFormat="0" applyProtection="0">
      <alignment horizontal="right" vertical="center"/>
    </xf>
    <xf numFmtId="4" fontId="81" fillId="40" borderId="15" applyNumberFormat="0" applyProtection="0">
      <alignment horizontal="left" vertical="center" indent="1"/>
    </xf>
    <xf numFmtId="4" fontId="79" fillId="41" borderId="20" applyNumberFormat="0" applyProtection="0">
      <alignment horizontal="left" vertical="center" indent="1"/>
    </xf>
    <xf numFmtId="4" fontId="82" fillId="42" borderId="0" applyNumberFormat="0" applyProtection="0">
      <alignment horizontal="left" vertical="center" indent="1"/>
    </xf>
    <xf numFmtId="0" fontId="22" fillId="30" borderId="15" applyNumberFormat="0" applyProtection="0">
      <alignment horizontal="left" vertical="center" indent="1"/>
    </xf>
    <xf numFmtId="4" fontId="83" fillId="41" borderId="15" applyNumberFormat="0" applyProtection="0">
      <alignment horizontal="left" vertical="center" indent="1"/>
    </xf>
    <xf numFmtId="4" fontId="83" fillId="43" borderId="15" applyNumberFormat="0" applyProtection="0">
      <alignment horizontal="left" vertical="center" indent="1"/>
    </xf>
    <xf numFmtId="0" fontId="22" fillId="43" borderId="15" applyNumberFormat="0" applyProtection="0">
      <alignment horizontal="left" vertical="center" indent="1"/>
    </xf>
    <xf numFmtId="0" fontId="22" fillId="43" borderId="15" applyNumberFormat="0" applyProtection="0">
      <alignment horizontal="left" vertical="center" indent="1"/>
    </xf>
    <xf numFmtId="0" fontId="22" fillId="44" borderId="15" applyNumberFormat="0" applyProtection="0">
      <alignment horizontal="left" vertical="center" indent="1"/>
    </xf>
    <xf numFmtId="0" fontId="22" fillId="44" borderId="15" applyNumberFormat="0" applyProtection="0">
      <alignment horizontal="left" vertical="center" indent="1"/>
    </xf>
    <xf numFmtId="0" fontId="22" fillId="2" borderId="15" applyNumberFormat="0" applyProtection="0">
      <alignment horizontal="left" vertical="center" indent="1"/>
    </xf>
    <xf numFmtId="0" fontId="22" fillId="2" borderId="15" applyNumberFormat="0" applyProtection="0">
      <alignment horizontal="left" vertical="center" indent="1"/>
    </xf>
    <xf numFmtId="0" fontId="22" fillId="30" borderId="15" applyNumberFormat="0" applyProtection="0">
      <alignment horizontal="left" vertical="center" indent="1"/>
    </xf>
    <xf numFmtId="0" fontId="22" fillId="30" borderId="15" applyNumberFormat="0" applyProtection="0">
      <alignment horizontal="left" vertical="center" indent="1"/>
    </xf>
    <xf numFmtId="0" fontId="2" fillId="0" borderId="0"/>
    <xf numFmtId="4" fontId="79" fillId="45" borderId="15" applyNumberFormat="0" applyProtection="0">
      <alignment vertical="center"/>
    </xf>
    <xf numFmtId="4" fontId="80" fillId="45" borderId="15" applyNumberFormat="0" applyProtection="0">
      <alignment vertical="center"/>
    </xf>
    <xf numFmtId="4" fontId="79" fillId="45" borderId="15" applyNumberFormat="0" applyProtection="0">
      <alignment horizontal="left" vertical="center" indent="1"/>
    </xf>
    <xf numFmtId="4" fontId="79" fillId="45" borderId="15" applyNumberFormat="0" applyProtection="0">
      <alignment horizontal="left" vertical="center" indent="1"/>
    </xf>
    <xf numFmtId="4" fontId="79" fillId="41" borderId="15" applyNumberFormat="0" applyProtection="0">
      <alignment horizontal="right" vertical="center"/>
    </xf>
    <xf numFmtId="4" fontId="80" fillId="41" borderId="15" applyNumberFormat="0" applyProtection="0">
      <alignment horizontal="right" vertical="center"/>
    </xf>
    <xf numFmtId="0" fontId="22" fillId="30" borderId="15" applyNumberFormat="0" applyProtection="0">
      <alignment horizontal="left" vertical="center" indent="1"/>
    </xf>
    <xf numFmtId="0" fontId="22" fillId="30" borderId="15" applyNumberFormat="0" applyProtection="0">
      <alignment horizontal="left" vertical="center" indent="1"/>
    </xf>
    <xf numFmtId="0" fontId="84" fillId="0" borderId="0"/>
    <xf numFmtId="4" fontId="85" fillId="41" borderId="15" applyNumberFormat="0" applyProtection="0">
      <alignment horizontal="right" vertical="center"/>
    </xf>
    <xf numFmtId="0" fontId="121" fillId="0" borderId="0">
      <alignment horizontal="left" vertical="center" wrapText="1"/>
    </xf>
    <xf numFmtId="0" fontId="22" fillId="0" borderId="0"/>
    <xf numFmtId="0" fontId="4" fillId="0" borderId="0"/>
    <xf numFmtId="0" fontId="122" fillId="0" borderId="0" applyBorder="0" applyProtection="0">
      <alignment vertical="center"/>
    </xf>
    <xf numFmtId="0" fontId="122" fillId="0" borderId="16" applyBorder="0" applyProtection="0">
      <alignment horizontal="right" vertical="center"/>
    </xf>
    <xf numFmtId="0" fontId="123" fillId="46" borderId="0" applyBorder="0" applyProtection="0">
      <alignment horizontal="centerContinuous" vertical="center"/>
    </xf>
    <xf numFmtId="0" fontId="123" fillId="47" borderId="16" applyBorder="0" applyProtection="0">
      <alignment horizontal="centerContinuous" vertical="center"/>
    </xf>
    <xf numFmtId="0" fontId="124" fillId="0" borderId="0"/>
    <xf numFmtId="181" fontId="86" fillId="48" borderId="0">
      <alignment horizontal="right" vertical="top"/>
    </xf>
    <xf numFmtId="38" fontId="86" fillId="48" borderId="0">
      <alignment horizontal="right" vertical="top"/>
    </xf>
    <xf numFmtId="38" fontId="86" fillId="48" borderId="0">
      <alignment horizontal="right" vertical="top"/>
    </xf>
    <xf numFmtId="0" fontId="114" fillId="0" borderId="0"/>
    <xf numFmtId="0" fontId="125" fillId="0" borderId="0" applyFill="0" applyBorder="0" applyProtection="0">
      <alignment horizontal="left"/>
    </xf>
    <xf numFmtId="0" fontId="104" fillId="0" borderId="21" applyFill="0" applyBorder="0" applyProtection="0">
      <alignment horizontal="left" vertical="top"/>
    </xf>
    <xf numFmtId="0" fontId="126" fillId="0" borderId="0">
      <alignment horizontal="centerContinuous"/>
    </xf>
    <xf numFmtId="0" fontId="127" fillId="0" borderId="21" applyFill="0" applyBorder="0" applyProtection="0"/>
    <xf numFmtId="0" fontId="127" fillId="0" borderId="0"/>
    <xf numFmtId="0" fontId="128" fillId="0" borderId="0" applyFill="0" applyBorder="0" applyProtection="0"/>
    <xf numFmtId="0" fontId="129" fillId="0" borderId="0"/>
    <xf numFmtId="0" fontId="35" fillId="0" borderId="0" applyNumberFormat="0" applyFill="0" applyBorder="0" applyAlignment="0" applyProtection="0"/>
    <xf numFmtId="0" fontId="33" fillId="0" borderId="22" applyNumberFormat="0" applyFill="0" applyAlignment="0" applyProtection="0"/>
    <xf numFmtId="0" fontId="130" fillId="0" borderId="7" applyFill="0" applyBorder="0" applyProtection="0">
      <alignment vertical="center"/>
    </xf>
    <xf numFmtId="0" fontId="131" fillId="0" borderId="0">
      <alignment horizontal="fill"/>
    </xf>
    <xf numFmtId="0" fontId="105" fillId="0" borderId="0"/>
    <xf numFmtId="0" fontId="41" fillId="0" borderId="0" applyNumberFormat="0" applyFill="0" applyBorder="0" applyAlignment="0" applyProtection="0"/>
    <xf numFmtId="0" fontId="132" fillId="0" borderId="16" applyBorder="0" applyProtection="0">
      <alignment horizontal="right"/>
    </xf>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167" fontId="3" fillId="0" borderId="3">
      <protection locked="0"/>
    </xf>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3" fontId="133" fillId="0" borderId="0">
      <alignment horizontal="center" vertical="center" textRotation="90" wrapText="1"/>
    </xf>
    <xf numFmtId="205" fontId="3" fillId="0" borderId="6">
      <alignment vertical="top" wrapText="1"/>
    </xf>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206" fontId="134" fillId="0" borderId="6">
      <alignment vertical="top" wrapText="1"/>
    </xf>
    <xf numFmtId="4" fontId="135" fillId="0" borderId="6">
      <alignment horizontal="left" vertical="center"/>
    </xf>
    <xf numFmtId="4" fontId="135" fillId="0" borderId="6"/>
    <xf numFmtId="4" fontId="135" fillId="49" borderId="6"/>
    <xf numFmtId="4" fontId="135" fillId="50" borderId="6"/>
    <xf numFmtId="4" fontId="136" fillId="51" borderId="6"/>
    <xf numFmtId="4" fontId="137" fillId="2" borderId="6"/>
    <xf numFmtId="4" fontId="138" fillId="0" borderId="6">
      <alignment horizontal="center" wrapText="1"/>
    </xf>
    <xf numFmtId="206" fontId="135" fillId="0" borderId="6"/>
    <xf numFmtId="206" fontId="134" fillId="0" borderId="6">
      <alignment horizontal="center" vertical="center" wrapText="1"/>
    </xf>
    <xf numFmtId="206" fontId="134" fillId="0" borderId="6">
      <alignment vertical="top" wrapText="1"/>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177" fontId="61" fillId="0" borderId="0" applyFont="0" applyFill="0" applyBorder="0" applyAlignment="0" applyProtection="0"/>
    <xf numFmtId="0" fontId="8" fillId="0" borderId="0" applyBorder="0">
      <alignment horizontal="center" vertical="center" wrapText="1"/>
    </xf>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58" fillId="0" borderId="0" applyNumberFormat="0" applyFill="0" applyBorder="0" applyAlignment="0" applyProtection="0"/>
    <xf numFmtId="0" fontId="12" fillId="0" borderId="0" applyNumberFormat="0" applyFill="0" applyBorder="0" applyAlignment="0" applyProtection="0"/>
    <xf numFmtId="0" fontId="15" fillId="0" borderId="23" applyBorder="0">
      <alignment horizontal="center" vertical="center" wrapText="1"/>
    </xf>
    <xf numFmtId="167" fontId="9" fillId="26" borderId="3"/>
    <xf numFmtId="4" fontId="10" fillId="4" borderId="6" applyBorder="0">
      <alignment horizontal="right"/>
    </xf>
    <xf numFmtId="49" fontId="87" fillId="0" borderId="0" applyBorder="0">
      <alignment vertical="center"/>
    </xf>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3" fontId="9" fillId="0" borderId="6" applyBorder="0">
      <alignment vertical="center"/>
    </xf>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2" fillId="0" borderId="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2" fillId="0" borderId="0">
      <alignment horizontal="center" vertical="top" wrapText="1"/>
    </xf>
    <xf numFmtId="0" fontId="13" fillId="0" borderId="0">
      <alignment horizontal="centerContinuous" vertical="center" wrapText="1"/>
    </xf>
    <xf numFmtId="170" fontId="1" fillId="3" borderId="6">
      <alignment wrapText="1"/>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7" fontId="139" fillId="0" borderId="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49" fontId="133" fillId="0" borderId="6">
      <alignment horizontal="right" vertical="top" wrapText="1"/>
    </xf>
    <xf numFmtId="168" fontId="140" fillId="0" borderId="0">
      <alignment horizontal="right" vertical="top" wrapText="1"/>
    </xf>
    <xf numFmtId="49" fontId="10" fillId="0" borderId="0" applyBorder="0">
      <alignment vertical="top"/>
    </xf>
    <xf numFmtId="0" fontId="25" fillId="0" borderId="0"/>
    <xf numFmtId="0" fontId="22" fillId="0" borderId="0"/>
    <xf numFmtId="0" fontId="25" fillId="0" borderId="0"/>
    <xf numFmtId="49" fontId="10" fillId="0" borderId="0" applyBorder="0">
      <alignment vertical="top"/>
    </xf>
    <xf numFmtId="49" fontId="10" fillId="0" borderId="0" applyBorder="0">
      <alignment vertical="top"/>
    </xf>
    <xf numFmtId="49" fontId="10" fillId="0" borderId="0" applyBorder="0">
      <alignment vertical="top"/>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9" fontId="10" fillId="0" borderId="0" applyBorder="0">
      <alignment vertical="top"/>
    </xf>
    <xf numFmtId="49" fontId="10" fillId="0" borderId="0" applyBorder="0">
      <alignment vertical="top"/>
    </xf>
    <xf numFmtId="49" fontId="10" fillId="0" borderId="0" applyBorder="0">
      <alignment vertical="top"/>
    </xf>
    <xf numFmtId="0" fontId="25" fillId="0" borderId="0"/>
    <xf numFmtId="0" fontId="2" fillId="0" borderId="0"/>
    <xf numFmtId="0" fontId="2" fillId="0" borderId="0"/>
    <xf numFmtId="0" fontId="2" fillId="0" borderId="0"/>
    <xf numFmtId="49" fontId="10" fillId="0" borderId="0" applyBorder="0">
      <alignment vertical="top"/>
    </xf>
    <xf numFmtId="0" fontId="25" fillId="0" borderId="0"/>
    <xf numFmtId="0" fontId="25" fillId="0" borderId="0"/>
    <xf numFmtId="0" fontId="25" fillId="0" borderId="0"/>
    <xf numFmtId="0" fontId="2" fillId="0" borderId="0"/>
    <xf numFmtId="49" fontId="10" fillId="0" borderId="0" applyBorder="0">
      <alignment vertical="top"/>
    </xf>
    <xf numFmtId="49" fontId="10" fillId="0" borderId="0" applyBorder="0">
      <alignment vertical="top"/>
    </xf>
    <xf numFmtId="49" fontId="10" fillId="0" borderId="0" applyBorder="0">
      <alignment vertical="top"/>
    </xf>
    <xf numFmtId="49" fontId="10" fillId="0" borderId="0" applyBorder="0">
      <alignment vertical="top"/>
    </xf>
    <xf numFmtId="49" fontId="10" fillId="0" borderId="0" applyBorder="0">
      <alignment vertical="top"/>
    </xf>
    <xf numFmtId="0" fontId="92" fillId="0" borderId="0"/>
    <xf numFmtId="0" fontId="22" fillId="0" borderId="0"/>
    <xf numFmtId="0" fontId="61" fillId="0" borderId="0"/>
    <xf numFmtId="0" fontId="25" fillId="0" borderId="0"/>
    <xf numFmtId="49" fontId="10" fillId="0" borderId="0" applyBorder="0">
      <alignment vertical="top"/>
    </xf>
    <xf numFmtId="49" fontId="10" fillId="0" borderId="0" applyBorder="0">
      <alignment vertical="top"/>
    </xf>
    <xf numFmtId="0" fontId="22" fillId="0" borderId="0"/>
    <xf numFmtId="49" fontId="10" fillId="0" borderId="0" applyBorder="0">
      <alignment vertical="top"/>
    </xf>
    <xf numFmtId="49" fontId="10" fillId="0" borderId="0" applyBorder="0">
      <alignment vertical="top"/>
    </xf>
    <xf numFmtId="0" fontId="2" fillId="0" borderId="0"/>
    <xf numFmtId="49" fontId="10" fillId="0" borderId="0" applyBorder="0">
      <alignment vertical="top"/>
    </xf>
    <xf numFmtId="0" fontId="2" fillId="0" borderId="0"/>
    <xf numFmtId="0" fontId="2" fillId="0" borderId="0"/>
    <xf numFmtId="0" fontId="25" fillId="0" borderId="0"/>
    <xf numFmtId="0" fontId="2" fillId="0" borderId="0"/>
    <xf numFmtId="0" fontId="2" fillId="0" borderId="0"/>
    <xf numFmtId="0" fontId="2" fillId="0" borderId="0"/>
    <xf numFmtId="0" fontId="21" fillId="0" borderId="0"/>
    <xf numFmtId="0" fontId="21" fillId="0" borderId="0"/>
    <xf numFmtId="0" fontId="22" fillId="0" borderId="0"/>
    <xf numFmtId="1" fontId="141" fillId="0" borderId="6">
      <alignment horizontal="left" vertical="center"/>
    </xf>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2" fillId="0" borderId="0" applyFont="0" applyFill="0" applyBorder="0" applyProtection="0">
      <alignment horizontal="center" vertical="center" wrapText="1"/>
    </xf>
    <xf numFmtId="0" fontId="2" fillId="0" borderId="0" applyNumberFormat="0" applyFont="0" applyFill="0" applyBorder="0" applyProtection="0">
      <alignment horizontal="justify" vertical="center" wrapText="1"/>
    </xf>
    <xf numFmtId="206" fontId="142" fillId="0" borderId="6">
      <alignment vertical="top"/>
    </xf>
    <xf numFmtId="168" fontId="38" fillId="4" borderId="17" applyNumberFormat="0" applyBorder="0" applyAlignment="0">
      <alignment vertical="center"/>
      <protection locked="0"/>
    </xf>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2" fillId="29" borderId="14" applyNumberFormat="0" applyFont="0" applyAlignment="0" applyProtection="0"/>
    <xf numFmtId="0" fontId="2" fillId="29" borderId="14" applyNumberFormat="0" applyFont="0" applyAlignment="0" applyProtection="0"/>
    <xf numFmtId="0" fontId="2" fillId="29" borderId="14" applyNumberFormat="0" applyFont="0" applyAlignment="0" applyProtection="0"/>
    <xf numFmtId="0" fontId="2" fillId="29" borderId="14" applyNumberFormat="0" applyFont="0" applyAlignment="0" applyProtection="0"/>
    <xf numFmtId="0" fontId="2" fillId="29" borderId="14" applyNumberFormat="0" applyFont="0" applyAlignment="0" applyProtection="0"/>
    <xf numFmtId="0" fontId="2" fillId="29" borderId="14" applyNumberFormat="0" applyFont="0" applyAlignment="0" applyProtection="0"/>
    <xf numFmtId="0" fontId="2" fillId="29" borderId="14" applyNumberFormat="0" applyFont="0" applyAlignment="0" applyProtection="0"/>
    <xf numFmtId="0" fontId="2" fillId="29" borderId="14" applyNumberFormat="0" applyFont="0" applyAlignment="0" applyProtection="0"/>
    <xf numFmtId="0" fontId="2" fillId="29" borderId="14" applyNumberFormat="0" applyFont="0" applyAlignment="0" applyProtection="0"/>
    <xf numFmtId="0" fontId="2" fillId="29" borderId="14" applyNumberFormat="0" applyFont="0" applyAlignment="0" applyProtection="0"/>
    <xf numFmtId="0" fontId="2" fillId="29" borderId="14" applyNumberFormat="0" applyFont="0" applyAlignment="0" applyProtection="0"/>
    <xf numFmtId="0" fontId="2" fillId="29" borderId="14" applyNumberFormat="0" applyFont="0" applyAlignment="0" applyProtection="0"/>
    <xf numFmtId="0" fontId="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49" fontId="136" fillId="0" borderId="1">
      <alignment horizontal="lef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90" fontId="143" fillId="0" borderId="6"/>
    <xf numFmtId="0" fontId="2" fillId="0" borderId="6" applyNumberFormat="0" applyFont="0" applyFill="0" applyAlignment="0" applyProtection="0"/>
    <xf numFmtId="3" fontId="144" fillId="52" borderId="1">
      <alignment horizontal="justify" vertical="center"/>
    </xf>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 fillId="0" borderId="0"/>
    <xf numFmtId="181" fontId="52" fillId="0" borderId="0">
      <alignment vertical="top"/>
    </xf>
    <xf numFmtId="38" fontId="52" fillId="0" borderId="0">
      <alignment vertical="top"/>
    </xf>
    <xf numFmtId="38" fontId="52" fillId="0" borderId="0">
      <alignment vertical="top"/>
    </xf>
    <xf numFmtId="49" fontId="140" fillId="0" borderId="0"/>
    <xf numFmtId="49" fontId="145" fillId="0" borderId="0">
      <alignment vertical="top"/>
    </xf>
    <xf numFmtId="168" fontId="11" fillId="0" borderId="0" applyFill="0" applyBorder="0" applyAlignment="0" applyProtection="0"/>
    <xf numFmtId="168" fontId="11" fillId="0" borderId="0" applyFill="0" applyBorder="0" applyAlignment="0" applyProtection="0"/>
    <xf numFmtId="168" fontId="11" fillId="0" borderId="0" applyFill="0" applyBorder="0" applyAlignment="0" applyProtection="0"/>
    <xf numFmtId="168" fontId="11" fillId="0" borderId="0" applyFill="0" applyBorder="0" applyAlignment="0" applyProtection="0"/>
    <xf numFmtId="168" fontId="11" fillId="0" borderId="0" applyFill="0" applyBorder="0" applyAlignment="0" applyProtection="0"/>
    <xf numFmtId="168" fontId="11" fillId="0" borderId="0" applyFill="0" applyBorder="0" applyAlignment="0" applyProtection="0"/>
    <xf numFmtId="168" fontId="11" fillId="0" borderId="0" applyFill="0" applyBorder="0" applyAlignment="0" applyProtection="0"/>
    <xf numFmtId="168" fontId="11" fillId="0" borderId="0" applyFill="0" applyBorder="0" applyAlignment="0" applyProtection="0"/>
    <xf numFmtId="168" fontId="11" fillId="0" borderId="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49" fontId="14" fillId="0" borderId="0">
      <alignment horizontal="center"/>
    </xf>
    <xf numFmtId="49" fontId="11" fillId="0" borderId="0">
      <alignment horizontal="center"/>
    </xf>
    <xf numFmtId="49" fontId="11" fillId="0" borderId="0">
      <alignment horizontal="center"/>
    </xf>
    <xf numFmtId="49" fontId="11" fillId="0" borderId="0">
      <alignment horizontal="center"/>
    </xf>
    <xf numFmtId="49" fontId="11" fillId="0" borderId="0">
      <alignment horizontal="center"/>
    </xf>
    <xf numFmtId="49" fontId="11" fillId="0" borderId="0">
      <alignment horizontal="center"/>
    </xf>
    <xf numFmtId="49" fontId="11" fillId="0" borderId="0">
      <alignment horizontal="center"/>
    </xf>
    <xf numFmtId="49" fontId="11" fillId="0" borderId="0">
      <alignment horizontal="center"/>
    </xf>
    <xf numFmtId="49" fontId="11" fillId="0" borderId="0">
      <alignment horizontal="center"/>
    </xf>
    <xf numFmtId="49" fontId="11" fillId="0" borderId="0">
      <alignment horizontal="center"/>
    </xf>
    <xf numFmtId="49" fontId="11" fillId="0" borderId="0">
      <alignment horizontal="center"/>
    </xf>
    <xf numFmtId="49" fontId="11" fillId="0" borderId="0">
      <alignment horizontal="center"/>
    </xf>
    <xf numFmtId="49" fontId="11" fillId="0" borderId="0">
      <alignment horizontal="center"/>
    </xf>
    <xf numFmtId="49" fontId="11" fillId="0" borderId="0">
      <alignment horizontal="center"/>
    </xf>
    <xf numFmtId="49" fontId="11" fillId="0" borderId="0">
      <alignment horizontal="center"/>
    </xf>
    <xf numFmtId="188" fontId="2" fillId="0" borderId="0" applyFont="0" applyFill="0" applyBorder="0" applyAlignment="0" applyProtection="0"/>
    <xf numFmtId="189" fontId="2" fillId="0" borderId="0" applyFont="0" applyFill="0" applyBorder="0" applyAlignment="0" applyProtection="0"/>
    <xf numFmtId="2" fontId="11" fillId="0" borderId="0" applyFill="0" applyBorder="0" applyAlignment="0" applyProtection="0"/>
    <xf numFmtId="2" fontId="11" fillId="0" borderId="0" applyFill="0" applyBorder="0" applyAlignment="0" applyProtection="0"/>
    <xf numFmtId="2" fontId="11" fillId="0" borderId="0" applyFill="0" applyBorder="0" applyAlignment="0" applyProtection="0"/>
    <xf numFmtId="2" fontId="11" fillId="0" borderId="0" applyFill="0" applyBorder="0" applyAlignment="0" applyProtection="0"/>
    <xf numFmtId="2" fontId="11" fillId="0" borderId="0" applyFill="0" applyBorder="0" applyAlignment="0" applyProtection="0"/>
    <xf numFmtId="2" fontId="11" fillId="0" borderId="0" applyFill="0" applyBorder="0" applyAlignment="0" applyProtection="0"/>
    <xf numFmtId="2" fontId="11" fillId="0" borderId="0" applyFill="0" applyBorder="0" applyAlignment="0" applyProtection="0"/>
    <xf numFmtId="2" fontId="11" fillId="0" borderId="0" applyFill="0" applyBorder="0" applyAlignment="0" applyProtection="0"/>
    <xf numFmtId="2" fontId="11" fillId="0" borderId="0" applyFill="0" applyBorder="0" applyAlignment="0" applyProtection="0"/>
    <xf numFmtId="2" fontId="11" fillId="0" borderId="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9" fontId="22" fillId="0" borderId="0" applyFont="0" applyFill="0" applyBorder="0" applyAlignment="0" applyProtection="0"/>
    <xf numFmtId="189" fontId="22" fillId="0" borderId="0" applyFont="0" applyFill="0" applyBorder="0" applyAlignment="0" applyProtection="0"/>
    <xf numFmtId="43" fontId="2" fillId="0" borderId="0" applyFont="0" applyFill="0" applyBorder="0" applyAlignment="0" applyProtection="0"/>
    <xf numFmtId="175" fontId="22" fillId="0" borderId="0" applyFont="0" applyFill="0" applyBorder="0" applyAlignment="0" applyProtection="0"/>
    <xf numFmtId="43" fontId="2" fillId="0" borderId="0" applyFont="0" applyFill="0" applyBorder="0" applyAlignment="0" applyProtection="0"/>
    <xf numFmtId="207" fontId="2" fillId="0" borderId="0" applyFont="0" applyFill="0" applyBorder="0" applyAlignment="0" applyProtection="0"/>
    <xf numFmtId="4" fontId="10" fillId="3" borderId="0" applyBorder="0">
      <alignment horizontal="right"/>
    </xf>
    <xf numFmtId="4" fontId="10" fillId="3" borderId="0" applyBorder="0">
      <alignment horizontal="right"/>
    </xf>
    <xf numFmtId="4" fontId="10" fillId="3" borderId="0" applyBorder="0">
      <alignment horizontal="right"/>
    </xf>
    <xf numFmtId="4" fontId="10" fillId="53" borderId="24" applyBorder="0">
      <alignment horizontal="right"/>
    </xf>
    <xf numFmtId="4" fontId="10" fillId="3" borderId="6" applyFont="0" applyBorder="0">
      <alignment horizontal="right"/>
    </xf>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208" fontId="3" fillId="0" borderId="1">
      <alignment vertical="top" wrapText="1"/>
    </xf>
    <xf numFmtId="178" fontId="2" fillId="0" borderId="6" applyFont="0" applyFill="0" applyBorder="0" applyProtection="0">
      <alignment horizontal="center" vertical="center"/>
    </xf>
    <xf numFmtId="3" fontId="2" fillId="0" borderId="0" applyFont="0" applyBorder="0">
      <alignment horizontal="center"/>
    </xf>
    <xf numFmtId="176" fontId="49" fillId="0" borderId="0">
      <protection locked="0"/>
    </xf>
    <xf numFmtId="49" fontId="134" fillId="0" borderId="6">
      <alignment horizontal="center" vertical="center" wrapText="1"/>
    </xf>
    <xf numFmtId="0" fontId="3" fillId="0" borderId="6" applyBorder="0">
      <alignment horizontal="center" vertical="center" wrapText="1"/>
    </xf>
    <xf numFmtId="49" fontId="121" fillId="0" borderId="6" applyNumberFormat="0" applyFill="0" applyAlignment="0" applyProtection="0"/>
    <xf numFmtId="170" fontId="2" fillId="0" borderId="0"/>
    <xf numFmtId="0" fontId="22" fillId="0" borderId="0"/>
  </cellStyleXfs>
  <cellXfs count="517">
    <xf numFmtId="49" fontId="0" fillId="0" borderId="0" xfId="0">
      <alignment vertical="top"/>
    </xf>
    <xf numFmtId="49" fontId="23" fillId="54" borderId="21" xfId="1155" applyNumberFormat="1" applyFont="1" applyFill="1" applyBorder="1" applyAlignment="1" applyProtection="1">
      <alignment horizontal="center" vertical="center"/>
    </xf>
    <xf numFmtId="49" fontId="24" fillId="0" borderId="0" xfId="0" applyFont="1" applyFill="1" applyBorder="1" applyAlignment="1" applyProtection="1">
      <alignment vertical="top"/>
    </xf>
    <xf numFmtId="49" fontId="18" fillId="4" borderId="25" xfId="1488" applyNumberFormat="1" applyFont="1" applyFill="1" applyBorder="1" applyAlignment="1" applyProtection="1">
      <alignment horizontal="center" vertical="center" wrapText="1"/>
      <protection locked="0"/>
    </xf>
    <xf numFmtId="49" fontId="20" fillId="0" borderId="0" xfId="1488" applyNumberFormat="1" applyFont="1" applyAlignment="1" applyProtection="1">
      <alignment horizontal="center" vertical="center" wrapText="1"/>
    </xf>
    <xf numFmtId="49" fontId="24" fillId="0" borderId="0" xfId="1488" applyNumberFormat="1" applyFont="1" applyAlignment="1" applyProtection="1">
      <alignment vertical="center" wrapText="1"/>
    </xf>
    <xf numFmtId="49" fontId="44" fillId="0" borderId="0" xfId="1488" applyNumberFormat="1" applyFont="1" applyAlignment="1" applyProtection="1">
      <alignment horizontal="center" vertical="center" wrapText="1"/>
    </xf>
    <xf numFmtId="49" fontId="44" fillId="0" borderId="0" xfId="1488" applyNumberFormat="1" applyFont="1" applyAlignment="1" applyProtection="1">
      <alignment vertical="center" wrapText="1"/>
    </xf>
    <xf numFmtId="49" fontId="46" fillId="0" borderId="0" xfId="1488" applyNumberFormat="1" applyFont="1" applyAlignment="1" applyProtection="1">
      <alignment vertical="center" wrapText="1"/>
    </xf>
    <xf numFmtId="49" fontId="44" fillId="0" borderId="0" xfId="1488" applyNumberFormat="1" applyFont="1" applyAlignment="1" applyProtection="1">
      <alignment horizontal="left" vertical="center" wrapText="1"/>
    </xf>
    <xf numFmtId="49" fontId="20" fillId="54" borderId="26" xfId="1488" applyNumberFormat="1" applyFont="1" applyFill="1" applyBorder="1" applyAlignment="1" applyProtection="1">
      <alignment horizontal="center" vertical="center" wrapText="1"/>
    </xf>
    <xf numFmtId="49" fontId="24" fillId="54" borderId="27" xfId="1488" applyNumberFormat="1" applyFont="1" applyFill="1" applyBorder="1" applyAlignment="1" applyProtection="1">
      <alignment vertical="center" wrapText="1"/>
    </xf>
    <xf numFmtId="49" fontId="24" fillId="54" borderId="28" xfId="1488" applyNumberFormat="1" applyFont="1" applyFill="1" applyBorder="1" applyAlignment="1" applyProtection="1">
      <alignment vertical="center" wrapText="1"/>
    </xf>
    <xf numFmtId="49" fontId="20" fillId="54" borderId="21" xfId="1488" applyNumberFormat="1" applyFont="1" applyFill="1" applyBorder="1" applyAlignment="1" applyProtection="1">
      <alignment horizontal="center" vertical="center" wrapText="1"/>
    </xf>
    <xf numFmtId="49" fontId="24" fillId="54" borderId="17" xfId="1488" applyNumberFormat="1" applyFont="1" applyFill="1" applyBorder="1" applyAlignment="1" applyProtection="1">
      <alignment vertical="center" wrapText="1"/>
    </xf>
    <xf numFmtId="49" fontId="24" fillId="54" borderId="0" xfId="1488" applyNumberFormat="1" applyFont="1" applyFill="1" applyBorder="1" applyAlignment="1" applyProtection="1">
      <alignment vertical="center" wrapText="1"/>
    </xf>
    <xf numFmtId="49" fontId="24" fillId="54" borderId="29" xfId="1488" applyNumberFormat="1" applyFont="1" applyFill="1" applyBorder="1" applyAlignment="1" applyProtection="1">
      <alignment horizontal="center" vertical="center" wrapText="1"/>
    </xf>
    <xf numFmtId="49" fontId="24" fillId="54" borderId="6" xfId="1488" applyNumberFormat="1" applyFont="1" applyFill="1" applyBorder="1" applyAlignment="1" applyProtection="1">
      <alignment vertical="center" wrapText="1"/>
    </xf>
    <xf numFmtId="49" fontId="18" fillId="54" borderId="6" xfId="1488" applyNumberFormat="1" applyFont="1" applyFill="1" applyBorder="1" applyAlignment="1" applyProtection="1">
      <alignment vertical="center" wrapText="1"/>
    </xf>
    <xf numFmtId="49" fontId="18" fillId="0" borderId="0" xfId="1488" applyNumberFormat="1" applyFont="1" applyAlignment="1" applyProtection="1">
      <alignment vertical="center" wrapText="1"/>
    </xf>
    <xf numFmtId="49" fontId="18" fillId="0" borderId="6" xfId="1488" applyNumberFormat="1" applyFont="1" applyBorder="1" applyAlignment="1" applyProtection="1">
      <alignment horizontal="center" vertical="center" wrapText="1"/>
    </xf>
    <xf numFmtId="49" fontId="24" fillId="54" borderId="30" xfId="1488" applyNumberFormat="1" applyFont="1" applyFill="1" applyBorder="1" applyAlignment="1" applyProtection="1">
      <alignment horizontal="center" vertical="center" wrapText="1"/>
    </xf>
    <xf numFmtId="49" fontId="24" fillId="54" borderId="31" xfId="1488" applyNumberFormat="1" applyFont="1" applyFill="1" applyBorder="1" applyAlignment="1" applyProtection="1">
      <alignment vertical="center" wrapText="1"/>
    </xf>
    <xf numFmtId="49" fontId="18" fillId="0" borderId="6" xfId="1488" applyNumberFormat="1" applyFont="1" applyBorder="1" applyAlignment="1" applyProtection="1">
      <alignment vertical="center" wrapText="1"/>
    </xf>
    <xf numFmtId="49" fontId="18" fillId="0" borderId="31" xfId="1488" applyNumberFormat="1" applyFont="1" applyBorder="1" applyAlignment="1" applyProtection="1">
      <alignment vertical="center" wrapText="1"/>
    </xf>
    <xf numFmtId="49" fontId="24" fillId="0" borderId="0" xfId="1488" applyNumberFormat="1" applyFont="1" applyBorder="1" applyAlignment="1" applyProtection="1">
      <alignment vertical="center" wrapText="1"/>
    </xf>
    <xf numFmtId="49" fontId="24" fillId="54" borderId="32" xfId="1488" applyNumberFormat="1" applyFont="1" applyFill="1" applyBorder="1" applyAlignment="1" applyProtection="1">
      <alignment horizontal="center" vertical="center" wrapText="1"/>
    </xf>
    <xf numFmtId="49" fontId="18" fillId="0" borderId="33" xfId="1488" applyNumberFormat="1" applyFont="1" applyBorder="1" applyAlignment="1" applyProtection="1">
      <alignment vertical="center" wrapText="1"/>
    </xf>
    <xf numFmtId="49" fontId="24" fillId="54" borderId="24" xfId="1488" applyNumberFormat="1" applyFont="1" applyFill="1" applyBorder="1" applyAlignment="1" applyProtection="1">
      <alignment horizontal="center" vertical="center" wrapText="1"/>
    </xf>
    <xf numFmtId="49" fontId="47" fillId="0" borderId="34" xfId="1488" applyNumberFormat="1" applyFont="1" applyBorder="1" applyAlignment="1" applyProtection="1">
      <alignment horizontal="center" vertical="center" wrapText="1"/>
    </xf>
    <xf numFmtId="49" fontId="15" fillId="0" borderId="34" xfId="1488" applyNumberFormat="1" applyFont="1" applyBorder="1" applyAlignment="1" applyProtection="1">
      <alignment horizontal="center" vertical="center" wrapText="1"/>
    </xf>
    <xf numFmtId="49" fontId="18" fillId="0" borderId="29" xfId="1488" applyNumberFormat="1" applyFont="1" applyBorder="1" applyAlignment="1" applyProtection="1">
      <alignment vertical="center" wrapText="1"/>
    </xf>
    <xf numFmtId="49" fontId="24" fillId="54" borderId="6" xfId="1488" applyNumberFormat="1" applyFont="1" applyFill="1" applyBorder="1" applyAlignment="1" applyProtection="1">
      <alignment horizontal="center" vertical="center" wrapText="1"/>
    </xf>
    <xf numFmtId="49" fontId="20" fillId="54" borderId="35" xfId="1488" applyNumberFormat="1" applyFont="1" applyFill="1" applyBorder="1" applyAlignment="1" applyProtection="1">
      <alignment horizontal="center" vertical="center" wrapText="1"/>
    </xf>
    <xf numFmtId="49" fontId="24" fillId="54" borderId="16" xfId="1488" applyNumberFormat="1" applyFont="1" applyFill="1" applyBorder="1" applyAlignment="1" applyProtection="1">
      <alignment vertical="center" wrapText="1"/>
    </xf>
    <xf numFmtId="49" fontId="24" fillId="54" borderId="36" xfId="1488" applyNumberFormat="1" applyFont="1" applyFill="1" applyBorder="1" applyAlignment="1" applyProtection="1">
      <alignment vertical="center" wrapText="1"/>
    </xf>
    <xf numFmtId="0" fontId="15" fillId="3" borderId="6" xfId="1501" applyFont="1" applyFill="1" applyBorder="1" applyAlignment="1" applyProtection="1">
      <alignment horizontal="center" vertical="center"/>
    </xf>
    <xf numFmtId="0" fontId="24" fillId="0" borderId="0" xfId="1493" applyFont="1" applyProtection="1"/>
    <xf numFmtId="0" fontId="15" fillId="3" borderId="6" xfId="1493" applyFont="1" applyFill="1" applyBorder="1" applyAlignment="1" applyProtection="1">
      <alignment horizontal="center"/>
    </xf>
    <xf numFmtId="0" fontId="24" fillId="0" borderId="0" xfId="1493" applyFont="1" applyAlignment="1" applyProtection="1">
      <alignment horizontal="center"/>
    </xf>
    <xf numFmtId="0" fontId="24" fillId="0" borderId="0" xfId="1501" applyFont="1" applyProtection="1"/>
    <xf numFmtId="0" fontId="24" fillId="0" borderId="0" xfId="1501" applyFont="1" applyAlignment="1" applyProtection="1">
      <alignment horizontal="right"/>
    </xf>
    <xf numFmtId="49" fontId="10" fillId="4" borderId="6" xfId="1488" applyNumberFormat="1" applyFont="1" applyFill="1" applyBorder="1" applyAlignment="1" applyProtection="1">
      <alignment horizontal="center" vertical="center" wrapText="1"/>
      <protection locked="0"/>
    </xf>
    <xf numFmtId="49" fontId="10" fillId="51" borderId="6" xfId="1488" applyNumberFormat="1" applyFont="1" applyFill="1" applyBorder="1" applyAlignment="1" applyProtection="1">
      <alignment horizontal="center" vertical="center" wrapText="1"/>
      <protection locked="0"/>
    </xf>
    <xf numFmtId="49" fontId="10" fillId="4" borderId="6" xfId="1488" applyNumberFormat="1" applyFont="1" applyFill="1" applyBorder="1" applyAlignment="1" applyProtection="1">
      <alignment vertical="center" wrapText="1"/>
      <protection locked="0"/>
    </xf>
    <xf numFmtId="0" fontId="20" fillId="0" borderId="0" xfId="0" applyNumberFormat="1" applyFont="1" applyFill="1" applyBorder="1" applyAlignment="1" applyProtection="1">
      <alignment vertical="top"/>
    </xf>
    <xf numFmtId="49" fontId="0" fillId="0" borderId="0" xfId="0" applyProtection="1">
      <alignment vertical="top"/>
    </xf>
    <xf numFmtId="49" fontId="20" fillId="0" borderId="0" xfId="0" applyFont="1" applyFill="1" applyBorder="1" applyAlignment="1" applyProtection="1">
      <alignment vertical="top"/>
    </xf>
    <xf numFmtId="49" fontId="24" fillId="33" borderId="0" xfId="0" applyFont="1" applyFill="1" applyBorder="1" applyAlignment="1" applyProtection="1">
      <alignment vertical="top"/>
    </xf>
    <xf numFmtId="0" fontId="10" fillId="54" borderId="0" xfId="1499" applyFont="1" applyFill="1" applyBorder="1" applyProtection="1"/>
    <xf numFmtId="0" fontId="10" fillId="0" borderId="0" xfId="1484" applyFont="1" applyAlignment="1" applyProtection="1">
      <alignment wrapText="1"/>
    </xf>
    <xf numFmtId="0" fontId="10" fillId="54" borderId="0" xfId="1484" applyFont="1" applyFill="1" applyAlignment="1" applyProtection="1">
      <alignment wrapText="1"/>
    </xf>
    <xf numFmtId="0" fontId="15" fillId="54" borderId="0" xfId="1484" applyFont="1" applyFill="1" applyBorder="1" applyAlignment="1" applyProtection="1">
      <alignment horizontal="center" vertical="center" wrapText="1"/>
    </xf>
    <xf numFmtId="0" fontId="24" fillId="0" borderId="0" xfId="1496" applyFont="1" applyAlignment="1" applyProtection="1">
      <alignment vertical="center" wrapText="1"/>
    </xf>
    <xf numFmtId="49" fontId="24" fillId="0" borderId="0" xfId="1493" applyNumberFormat="1" applyFont="1" applyProtection="1"/>
    <xf numFmtId="0" fontId="20" fillId="0" borderId="0" xfId="1484" applyNumberFormat="1" applyFont="1" applyProtection="1"/>
    <xf numFmtId="0" fontId="10" fillId="0" borderId="0" xfId="1484" applyFont="1" applyProtection="1"/>
    <xf numFmtId="49" fontId="20" fillId="0" borderId="0" xfId="1484" applyNumberFormat="1" applyFont="1" applyProtection="1"/>
    <xf numFmtId="0" fontId="10" fillId="54" borderId="0" xfId="1484" applyFont="1" applyFill="1" applyBorder="1" applyProtection="1"/>
    <xf numFmtId="0" fontId="20" fillId="0" borderId="0" xfId="1484" applyNumberFormat="1" applyFont="1" applyBorder="1" applyAlignment="1" applyProtection="1">
      <alignment horizontal="left"/>
    </xf>
    <xf numFmtId="0" fontId="20" fillId="0" borderId="0" xfId="1484" applyNumberFormat="1" applyFont="1" applyFill="1" applyBorder="1" applyAlignment="1" applyProtection="1">
      <alignment horizontal="left"/>
    </xf>
    <xf numFmtId="0" fontId="20" fillId="0" borderId="0" xfId="1484" applyNumberFormat="1" applyFont="1" applyFill="1" applyBorder="1" applyAlignment="1" applyProtection="1">
      <alignment horizontal="left" vertical="center" wrapText="1"/>
    </xf>
    <xf numFmtId="0" fontId="20" fillId="0" borderId="0" xfId="1484" applyNumberFormat="1" applyFont="1" applyFill="1" applyProtection="1"/>
    <xf numFmtId="0" fontId="20" fillId="0" borderId="0" xfId="1484" applyNumberFormat="1" applyFont="1" applyFill="1" applyBorder="1" applyProtection="1"/>
    <xf numFmtId="49" fontId="20" fillId="0" borderId="0" xfId="1484" applyNumberFormat="1" applyFont="1" applyFill="1" applyBorder="1" applyProtection="1"/>
    <xf numFmtId="0" fontId="20" fillId="0" borderId="0" xfId="1484" applyNumberFormat="1" applyFont="1" applyFill="1" applyBorder="1" applyAlignment="1" applyProtection="1">
      <alignment vertical="center" wrapText="1"/>
    </xf>
    <xf numFmtId="0" fontId="20" fillId="0" borderId="0" xfId="1484" applyNumberFormat="1" applyFont="1" applyFill="1" applyBorder="1" applyAlignment="1" applyProtection="1">
      <alignment vertical="center"/>
    </xf>
    <xf numFmtId="0" fontId="20" fillId="0" borderId="0" xfId="1484" applyNumberFormat="1" applyFont="1" applyFill="1" applyBorder="1" applyAlignment="1" applyProtection="1">
      <alignment horizontal="left" vertical="center"/>
    </xf>
    <xf numFmtId="49" fontId="20" fillId="0" borderId="0" xfId="1484" applyNumberFormat="1" applyFont="1" applyFill="1" applyBorder="1" applyAlignment="1" applyProtection="1">
      <alignment horizontal="left" vertical="center" indent="1"/>
    </xf>
    <xf numFmtId="0" fontId="24" fillId="0" borderId="0" xfId="1484" applyFont="1" applyProtection="1"/>
    <xf numFmtId="0" fontId="24" fillId="54" borderId="0" xfId="1484" applyFont="1" applyFill="1" applyBorder="1" applyProtection="1"/>
    <xf numFmtId="0" fontId="64" fillId="0" borderId="0" xfId="1484" applyFont="1" applyProtection="1"/>
    <xf numFmtId="49" fontId="24" fillId="54" borderId="6" xfId="1484" applyNumberFormat="1" applyFont="1" applyFill="1" applyBorder="1" applyAlignment="1" applyProtection="1">
      <alignment horizontal="left" vertical="center" wrapText="1" indent="1"/>
    </xf>
    <xf numFmtId="0" fontId="24" fillId="0" borderId="0" xfId="1484" applyFont="1" applyFill="1" applyProtection="1"/>
    <xf numFmtId="0" fontId="15" fillId="54" borderId="0" xfId="1484" applyFont="1" applyFill="1" applyBorder="1" applyAlignment="1" applyProtection="1">
      <alignment horizontal="center" vertical="center"/>
    </xf>
    <xf numFmtId="49" fontId="24" fillId="33" borderId="0" xfId="0" applyFont="1" applyFill="1" applyBorder="1" applyAlignment="1" applyProtection="1">
      <alignment vertical="top"/>
      <protection locked="0"/>
    </xf>
    <xf numFmtId="0" fontId="20" fillId="33" borderId="0" xfId="0" applyNumberFormat="1" applyFont="1" applyFill="1" applyBorder="1" applyAlignment="1" applyProtection="1">
      <alignment vertical="top"/>
      <protection locked="0"/>
    </xf>
    <xf numFmtId="49" fontId="20" fillId="33" borderId="0" xfId="0" applyFont="1" applyFill="1" applyBorder="1" applyAlignment="1" applyProtection="1">
      <alignment vertical="top"/>
      <protection locked="0"/>
    </xf>
    <xf numFmtId="0" fontId="62" fillId="54" borderId="0" xfId="1484" applyFont="1" applyFill="1" applyBorder="1" applyAlignment="1" applyProtection="1">
      <alignment horizontal="center" vertical="center" wrapText="1"/>
    </xf>
    <xf numFmtId="0" fontId="15" fillId="54" borderId="37" xfId="1484" applyFont="1" applyFill="1" applyBorder="1" applyAlignment="1" applyProtection="1">
      <alignment horizontal="center" vertical="center" wrapText="1"/>
    </xf>
    <xf numFmtId="0" fontId="15" fillId="54" borderId="38" xfId="1484" applyFont="1" applyFill="1" applyBorder="1" applyAlignment="1" applyProtection="1">
      <alignment horizontal="center" vertical="center" wrapText="1"/>
    </xf>
    <xf numFmtId="0" fontId="15" fillId="54" borderId="39" xfId="1484" applyFont="1" applyFill="1" applyBorder="1" applyAlignment="1" applyProtection="1">
      <alignment horizontal="center" vertical="center" wrapText="1"/>
    </xf>
    <xf numFmtId="0" fontId="24" fillId="0" borderId="0" xfId="1484" applyFont="1" applyAlignment="1" applyProtection="1">
      <alignment wrapText="1"/>
    </xf>
    <xf numFmtId="0" fontId="24" fillId="0" borderId="0" xfId="1484" applyFont="1" applyFill="1" applyAlignment="1" applyProtection="1">
      <alignment vertical="top" wrapText="1"/>
    </xf>
    <xf numFmtId="0" fontId="24" fillId="0" borderId="0" xfId="1484" applyFont="1" applyAlignment="1" applyProtection="1">
      <alignment vertical="top" wrapText="1"/>
    </xf>
    <xf numFmtId="0" fontId="24" fillId="0" borderId="0" xfId="1484" applyFont="1" applyBorder="1" applyAlignment="1" applyProtection="1">
      <alignment wrapText="1"/>
    </xf>
    <xf numFmtId="0" fontId="24" fillId="54" borderId="0" xfId="1484" applyFont="1" applyFill="1" applyBorder="1" applyAlignment="1" applyProtection="1">
      <alignment wrapText="1"/>
    </xf>
    <xf numFmtId="0" fontId="24" fillId="0" borderId="0" xfId="1484" applyFont="1" applyFill="1" applyAlignment="1" applyProtection="1">
      <alignment wrapText="1"/>
    </xf>
    <xf numFmtId="0" fontId="24" fillId="0" borderId="0" xfId="1484" applyFont="1" applyFill="1" applyBorder="1" applyAlignment="1" applyProtection="1">
      <alignment wrapText="1"/>
    </xf>
    <xf numFmtId="49" fontId="24" fillId="54" borderId="0" xfId="1484" applyNumberFormat="1" applyFont="1" applyFill="1" applyBorder="1" applyAlignment="1" applyProtection="1">
      <alignment vertical="center" wrapText="1"/>
    </xf>
    <xf numFmtId="49" fontId="24" fillId="4" borderId="37" xfId="1484" applyNumberFormat="1" applyFont="1" applyFill="1" applyBorder="1" applyAlignment="1" applyProtection="1">
      <alignment horizontal="center" vertical="center" wrapText="1"/>
      <protection locked="0"/>
    </xf>
    <xf numFmtId="49" fontId="24" fillId="4" borderId="40" xfId="1484" applyNumberFormat="1" applyFont="1" applyFill="1" applyBorder="1" applyAlignment="1" applyProtection="1">
      <alignment horizontal="center" vertical="center" wrapText="1"/>
      <protection locked="0"/>
    </xf>
    <xf numFmtId="0" fontId="24" fillId="54" borderId="0" xfId="1484" applyFont="1" applyFill="1" applyBorder="1" applyAlignment="1" applyProtection="1">
      <alignment vertical="center" wrapText="1"/>
    </xf>
    <xf numFmtId="49" fontId="24" fillId="54" borderId="0" xfId="1484" applyNumberFormat="1" applyFont="1" applyFill="1" applyBorder="1" applyAlignment="1" applyProtection="1">
      <alignment horizontal="right" vertical="center" wrapText="1" indent="1"/>
    </xf>
    <xf numFmtId="0" fontId="24" fillId="54" borderId="0" xfId="1484" applyFont="1" applyFill="1" applyBorder="1" applyAlignment="1" applyProtection="1">
      <alignment vertical="top" wrapText="1"/>
    </xf>
    <xf numFmtId="0" fontId="64" fillId="0" borderId="0" xfId="1484" applyFont="1" applyAlignment="1" applyProtection="1">
      <alignment wrapText="1"/>
    </xf>
    <xf numFmtId="0" fontId="64" fillId="54" borderId="0" xfId="1484" applyFont="1" applyFill="1" applyBorder="1" applyAlignment="1" applyProtection="1">
      <alignment wrapText="1"/>
    </xf>
    <xf numFmtId="0" fontId="64" fillId="0" borderId="0" xfId="1484" applyFont="1" applyFill="1" applyAlignment="1" applyProtection="1">
      <alignment wrapText="1"/>
    </xf>
    <xf numFmtId="0" fontId="24" fillId="54" borderId="0" xfId="1484" applyFont="1" applyFill="1" applyAlignment="1" applyProtection="1">
      <alignment wrapText="1"/>
    </xf>
    <xf numFmtId="0" fontId="24" fillId="0" borderId="41" xfId="1484" applyFont="1" applyBorder="1" applyAlignment="1" applyProtection="1">
      <alignment wrapText="1"/>
    </xf>
    <xf numFmtId="0" fontId="64" fillId="0" borderId="41" xfId="1484" applyFont="1" applyBorder="1" applyAlignment="1" applyProtection="1">
      <alignment wrapText="1"/>
    </xf>
    <xf numFmtId="0" fontId="24" fillId="0" borderId="42" xfId="1484" applyFont="1" applyBorder="1" applyAlignment="1" applyProtection="1">
      <alignment wrapText="1"/>
    </xf>
    <xf numFmtId="0" fontId="24" fillId="54" borderId="43" xfId="1484" applyFont="1" applyFill="1" applyBorder="1" applyAlignment="1" applyProtection="1">
      <alignment wrapText="1"/>
    </xf>
    <xf numFmtId="0" fontId="64" fillId="0" borderId="44" xfId="1484" applyFont="1" applyBorder="1" applyAlignment="1" applyProtection="1">
      <alignment wrapText="1"/>
    </xf>
    <xf numFmtId="49" fontId="64" fillId="54" borderId="45" xfId="1499" applyNumberFormat="1" applyFont="1" applyFill="1" applyBorder="1" applyAlignment="1" applyProtection="1">
      <alignment horizontal="center" vertical="center" wrapText="1"/>
    </xf>
    <xf numFmtId="14" fontId="64" fillId="54" borderId="45" xfId="1499" applyNumberFormat="1" applyFont="1" applyFill="1" applyBorder="1" applyAlignment="1" applyProtection="1">
      <alignment horizontal="center" vertical="center" wrapText="1"/>
    </xf>
    <xf numFmtId="0" fontId="64" fillId="54" borderId="45" xfId="1484" applyFont="1" applyFill="1" applyBorder="1" applyAlignment="1" applyProtection="1">
      <alignment wrapText="1"/>
    </xf>
    <xf numFmtId="0" fontId="64" fillId="54" borderId="45" xfId="1484" applyFont="1" applyFill="1" applyBorder="1" applyAlignment="1" applyProtection="1">
      <alignment vertical="center" wrapText="1"/>
    </xf>
    <xf numFmtId="0" fontId="24" fillId="54" borderId="46" xfId="1484" applyFont="1" applyFill="1" applyBorder="1" applyAlignment="1" applyProtection="1">
      <alignment wrapText="1"/>
    </xf>
    <xf numFmtId="0" fontId="24" fillId="54" borderId="47" xfId="1484" applyFont="1" applyFill="1" applyBorder="1" applyAlignment="1" applyProtection="1">
      <alignment wrapText="1"/>
    </xf>
    <xf numFmtId="0" fontId="24" fillId="54" borderId="47" xfId="1484" applyFont="1" applyFill="1" applyBorder="1" applyAlignment="1" applyProtection="1">
      <alignment horizontal="center" wrapText="1"/>
    </xf>
    <xf numFmtId="0" fontId="24" fillId="54" borderId="47" xfId="1484" applyFont="1" applyFill="1" applyBorder="1" applyAlignment="1" applyProtection="1">
      <alignment horizontal="center" vertical="center" wrapText="1"/>
    </xf>
    <xf numFmtId="0" fontId="24" fillId="54" borderId="47" xfId="1484" applyFont="1" applyFill="1" applyBorder="1" applyAlignment="1" applyProtection="1">
      <alignment vertical="center" wrapText="1"/>
    </xf>
    <xf numFmtId="0" fontId="64" fillId="54" borderId="47" xfId="1484" applyFont="1" applyFill="1" applyBorder="1" applyAlignment="1" applyProtection="1">
      <alignment vertical="center" wrapText="1"/>
    </xf>
    <xf numFmtId="0" fontId="64" fillId="54" borderId="48" xfId="1484" applyFont="1" applyFill="1" applyBorder="1" applyAlignment="1" applyProtection="1">
      <alignment vertical="center" wrapText="1"/>
    </xf>
    <xf numFmtId="0" fontId="24" fillId="0" borderId="0" xfId="1484" applyFont="1" applyFill="1" applyBorder="1" applyAlignment="1" applyProtection="1">
      <alignment vertical="top" wrapText="1"/>
    </xf>
    <xf numFmtId="0" fontId="70" fillId="54" borderId="0" xfId="1491" applyFont="1" applyFill="1" applyBorder="1" applyAlignment="1" applyProtection="1">
      <alignment horizontal="center" vertical="center"/>
    </xf>
    <xf numFmtId="0" fontId="24" fillId="54" borderId="41" xfId="1484" applyFont="1" applyFill="1" applyBorder="1" applyProtection="1"/>
    <xf numFmtId="0" fontId="24" fillId="54" borderId="42" xfId="1484" applyFont="1" applyFill="1" applyBorder="1" applyProtection="1"/>
    <xf numFmtId="0" fontId="15" fillId="54" borderId="43" xfId="1484" applyFont="1" applyFill="1" applyBorder="1" applyAlignment="1" applyProtection="1">
      <alignment horizontal="center" vertical="center"/>
    </xf>
    <xf numFmtId="0" fontId="24" fillId="54" borderId="44" xfId="1484" applyFont="1" applyFill="1" applyBorder="1" applyProtection="1"/>
    <xf numFmtId="0" fontId="24" fillId="54" borderId="46" xfId="1484" applyFont="1" applyFill="1" applyBorder="1" applyProtection="1"/>
    <xf numFmtId="0" fontId="24" fillId="54" borderId="47" xfId="1484" applyFont="1" applyFill="1" applyBorder="1" applyProtection="1"/>
    <xf numFmtId="0" fontId="64" fillId="54" borderId="47" xfId="1484" applyFont="1" applyFill="1" applyBorder="1" applyProtection="1"/>
    <xf numFmtId="0" fontId="24" fillId="54" borderId="48" xfId="1484" applyFont="1" applyFill="1" applyBorder="1" applyProtection="1"/>
    <xf numFmtId="49" fontId="15" fillId="54" borderId="49" xfId="1484" applyNumberFormat="1" applyFont="1" applyFill="1" applyBorder="1" applyAlignment="1" applyProtection="1">
      <alignment vertical="center" wrapText="1"/>
    </xf>
    <xf numFmtId="49" fontId="10" fillId="0" borderId="0" xfId="1487" applyProtection="1">
      <alignment vertical="top"/>
    </xf>
    <xf numFmtId="49" fontId="10" fillId="54" borderId="0" xfId="1487" applyFill="1" applyBorder="1" applyProtection="1">
      <alignment vertical="top"/>
    </xf>
    <xf numFmtId="0" fontId="68" fillId="54" borderId="0" xfId="1499" applyFont="1" applyFill="1" applyBorder="1" applyAlignment="1" applyProtection="1">
      <alignment horizontal="left" vertical="center" indent="1"/>
    </xf>
    <xf numFmtId="49" fontId="10" fillId="0" borderId="0" xfId="1492" applyFont="1" applyProtection="1">
      <alignment vertical="top"/>
    </xf>
    <xf numFmtId="0" fontId="10" fillId="0" borderId="0" xfId="1496" applyFont="1" applyAlignment="1" applyProtection="1">
      <alignment wrapText="1"/>
    </xf>
    <xf numFmtId="49" fontId="10" fillId="0" borderId="48" xfId="1487" applyBorder="1" applyProtection="1">
      <alignment vertical="top"/>
    </xf>
    <xf numFmtId="49" fontId="10" fillId="0" borderId="41" xfId="1487" applyBorder="1" applyProtection="1">
      <alignment vertical="top"/>
    </xf>
    <xf numFmtId="49" fontId="10" fillId="0" borderId="42" xfId="1487" applyBorder="1" applyProtection="1">
      <alignment vertical="top"/>
    </xf>
    <xf numFmtId="0" fontId="10" fillId="54" borderId="43" xfId="1499" applyFont="1" applyFill="1" applyBorder="1" applyProtection="1"/>
    <xf numFmtId="49" fontId="10" fillId="0" borderId="44" xfId="1487" applyBorder="1" applyProtection="1">
      <alignment vertical="top"/>
    </xf>
    <xf numFmtId="49" fontId="10" fillId="0" borderId="45" xfId="1487" applyBorder="1" applyProtection="1">
      <alignment vertical="top"/>
    </xf>
    <xf numFmtId="0" fontId="10" fillId="54" borderId="46" xfId="1499" applyFont="1" applyFill="1" applyBorder="1" applyProtection="1"/>
    <xf numFmtId="0" fontId="10" fillId="54" borderId="47" xfId="1499" applyFont="1" applyFill="1" applyBorder="1" applyProtection="1"/>
    <xf numFmtId="49" fontId="10" fillId="0" borderId="0" xfId="1489" applyNumberFormat="1" applyFont="1" applyProtection="1">
      <alignment vertical="top"/>
    </xf>
    <xf numFmtId="49" fontId="15" fillId="54" borderId="38" xfId="0" applyFont="1" applyFill="1" applyBorder="1" applyAlignment="1" applyProtection="1">
      <alignment horizontal="center" vertical="center" wrapText="1"/>
    </xf>
    <xf numFmtId="49" fontId="15" fillId="54" borderId="38" xfId="1499" applyNumberFormat="1" applyFont="1" applyFill="1" applyBorder="1" applyAlignment="1" applyProtection="1">
      <alignment horizontal="center" vertical="center" wrapText="1"/>
    </xf>
    <xf numFmtId="0" fontId="63" fillId="54" borderId="0" xfId="1493" applyFont="1" applyFill="1" applyBorder="1" applyAlignment="1" applyProtection="1">
      <alignment vertical="center" wrapText="1"/>
    </xf>
    <xf numFmtId="49" fontId="67" fillId="54" borderId="0" xfId="1500" applyNumberFormat="1" applyFont="1" applyFill="1" applyBorder="1" applyAlignment="1" applyProtection="1">
      <alignment vertical="center" wrapText="1"/>
    </xf>
    <xf numFmtId="49" fontId="15" fillId="54" borderId="15" xfId="1499" applyNumberFormat="1" applyFont="1" applyFill="1" applyBorder="1" applyAlignment="1" applyProtection="1">
      <alignment horizontal="center" vertical="center" wrapText="1"/>
    </xf>
    <xf numFmtId="49" fontId="15" fillId="54" borderId="50" xfId="1499" applyNumberFormat="1" applyFont="1" applyFill="1" applyBorder="1" applyAlignment="1" applyProtection="1">
      <alignment horizontal="center" vertical="center" wrapText="1"/>
    </xf>
    <xf numFmtId="49" fontId="15" fillId="54" borderId="51" xfId="1499" applyNumberFormat="1" applyFont="1" applyFill="1" applyBorder="1" applyAlignment="1" applyProtection="1">
      <alignment horizontal="center" vertical="center" wrapText="1"/>
    </xf>
    <xf numFmtId="49" fontId="24" fillId="51" borderId="40" xfId="1484" applyNumberFormat="1" applyFont="1" applyFill="1" applyBorder="1" applyAlignment="1" applyProtection="1">
      <alignment horizontal="center" vertical="center" wrapText="1"/>
      <protection locked="0"/>
    </xf>
    <xf numFmtId="49" fontId="24" fillId="51" borderId="37" xfId="1484" applyNumberFormat="1" applyFont="1" applyFill="1" applyBorder="1" applyAlignment="1" applyProtection="1">
      <alignment horizontal="center" vertical="center" wrapText="1"/>
      <protection locked="0"/>
    </xf>
    <xf numFmtId="0" fontId="63" fillId="54" borderId="39" xfId="1493" applyFont="1" applyFill="1" applyBorder="1" applyAlignment="1" applyProtection="1">
      <alignment horizontal="right" vertical="center" wrapText="1" indent="1"/>
    </xf>
    <xf numFmtId="0" fontId="63" fillId="54" borderId="38" xfId="1493" applyFont="1" applyFill="1" applyBorder="1" applyAlignment="1" applyProtection="1">
      <alignment horizontal="right" vertical="center" wrapText="1" indent="1"/>
    </xf>
    <xf numFmtId="49" fontId="63" fillId="54" borderId="39" xfId="1500" applyNumberFormat="1" applyFont="1" applyFill="1" applyBorder="1" applyAlignment="1" applyProtection="1">
      <alignment horizontal="right" vertical="center" wrapText="1" indent="1"/>
    </xf>
    <xf numFmtId="49" fontId="63" fillId="54" borderId="38" xfId="1500" applyNumberFormat="1" applyFont="1" applyFill="1" applyBorder="1" applyAlignment="1" applyProtection="1">
      <alignment horizontal="right" vertical="center" wrapText="1" indent="1"/>
    </xf>
    <xf numFmtId="49" fontId="15" fillId="54" borderId="52" xfId="1484" applyNumberFormat="1" applyFont="1" applyFill="1" applyBorder="1" applyAlignment="1" applyProtection="1">
      <alignment horizontal="center" vertical="center" wrapText="1"/>
    </xf>
    <xf numFmtId="49" fontId="15" fillId="54" borderId="15" xfId="1484" applyNumberFormat="1" applyFont="1" applyFill="1" applyBorder="1" applyAlignment="1" applyProtection="1">
      <alignment horizontal="center" vertical="center" wrapText="1"/>
    </xf>
    <xf numFmtId="0" fontId="15" fillId="54" borderId="50" xfId="1484" applyFont="1" applyFill="1" applyBorder="1" applyAlignment="1" applyProtection="1">
      <alignment horizontal="center" vertical="center"/>
    </xf>
    <xf numFmtId="49" fontId="15" fillId="54" borderId="50" xfId="1484" applyNumberFormat="1" applyFont="1" applyFill="1" applyBorder="1" applyAlignment="1" applyProtection="1">
      <alignment horizontal="center" vertical="center" wrapText="1"/>
    </xf>
    <xf numFmtId="49" fontId="24" fillId="0" borderId="53" xfId="0" applyFont="1" applyBorder="1" applyAlignment="1" applyProtection="1">
      <alignment vertical="top"/>
    </xf>
    <xf numFmtId="49" fontId="15" fillId="54" borderId="53" xfId="1484" applyNumberFormat="1" applyFont="1" applyFill="1" applyBorder="1" applyAlignment="1" applyProtection="1">
      <alignment vertical="center"/>
    </xf>
    <xf numFmtId="49" fontId="15" fillId="54" borderId="54" xfId="1484" applyNumberFormat="1" applyFont="1" applyFill="1" applyBorder="1" applyAlignment="1" applyProtection="1">
      <alignment vertical="center"/>
    </xf>
    <xf numFmtId="49" fontId="24" fillId="54" borderId="55" xfId="1484" applyNumberFormat="1" applyFont="1" applyFill="1" applyBorder="1" applyAlignment="1" applyProtection="1">
      <alignment horizontal="center" vertical="center"/>
    </xf>
    <xf numFmtId="1" fontId="24" fillId="54" borderId="55" xfId="1484" applyNumberFormat="1" applyFont="1" applyFill="1" applyBorder="1" applyAlignment="1" applyProtection="1">
      <alignment horizontal="center" vertical="center"/>
    </xf>
    <xf numFmtId="1" fontId="24" fillId="54" borderId="56" xfId="1484" applyNumberFormat="1" applyFont="1" applyFill="1" applyBorder="1" applyAlignment="1" applyProtection="1">
      <alignment horizontal="center" vertical="center"/>
    </xf>
    <xf numFmtId="0" fontId="15" fillId="54" borderId="0" xfId="1484" applyFont="1" applyFill="1" applyBorder="1" applyAlignment="1" applyProtection="1">
      <alignment horizontal="right" vertical="center"/>
    </xf>
    <xf numFmtId="0" fontId="15" fillId="54" borderId="43" xfId="1484" applyFont="1" applyFill="1" applyBorder="1" applyAlignment="1" applyProtection="1">
      <alignment horizontal="right" vertical="center"/>
    </xf>
    <xf numFmtId="0" fontId="24" fillId="54" borderId="43" xfId="1484" applyFont="1" applyFill="1" applyBorder="1" applyProtection="1"/>
    <xf numFmtId="0" fontId="10" fillId="54" borderId="0" xfId="1484" applyFont="1" applyFill="1" applyBorder="1" applyAlignment="1" applyProtection="1">
      <alignment horizontal="right" vertical="center"/>
    </xf>
    <xf numFmtId="49" fontId="10" fillId="54" borderId="15" xfId="1484" applyNumberFormat="1" applyFont="1" applyFill="1" applyBorder="1" applyAlignment="1" applyProtection="1">
      <alignment horizontal="center" vertical="center"/>
    </xf>
    <xf numFmtId="1" fontId="10" fillId="54" borderId="56" xfId="1484" applyNumberFormat="1" applyFont="1" applyFill="1" applyBorder="1" applyAlignment="1" applyProtection="1">
      <alignment horizontal="center" vertical="center"/>
    </xf>
    <xf numFmtId="49" fontId="23" fillId="55" borderId="53" xfId="1155" applyNumberFormat="1" applyFont="1" applyFill="1" applyBorder="1" applyAlignment="1" applyProtection="1">
      <alignment horizontal="left" vertical="center" wrapText="1" indent="1"/>
    </xf>
    <xf numFmtId="49" fontId="10" fillId="55" borderId="53" xfId="1484" applyNumberFormat="1" applyFont="1" applyFill="1" applyBorder="1" applyAlignment="1" applyProtection="1">
      <alignment horizontal="center" vertical="center"/>
    </xf>
    <xf numFmtId="1" fontId="10" fillId="55" borderId="53" xfId="1484" applyNumberFormat="1" applyFont="1" applyFill="1" applyBorder="1" applyAlignment="1" applyProtection="1">
      <alignment horizontal="center" vertical="center"/>
    </xf>
    <xf numFmtId="1" fontId="10" fillId="55" borderId="54" xfId="1484" applyNumberFormat="1" applyFont="1" applyFill="1" applyBorder="1" applyAlignment="1" applyProtection="1">
      <alignment horizontal="center" vertical="center"/>
    </xf>
    <xf numFmtId="0" fontId="10" fillId="54" borderId="41" xfId="1484" applyFont="1" applyFill="1" applyBorder="1" applyProtection="1"/>
    <xf numFmtId="0" fontId="10" fillId="54" borderId="42" xfId="1484" applyFont="1" applyFill="1" applyBorder="1" applyProtection="1"/>
    <xf numFmtId="0" fontId="10" fillId="54" borderId="43" xfId="1484" applyFont="1" applyFill="1" applyBorder="1" applyProtection="1"/>
    <xf numFmtId="0" fontId="10" fillId="54" borderId="44" xfId="1484" applyFont="1" applyFill="1" applyBorder="1" applyProtection="1"/>
    <xf numFmtId="0" fontId="10" fillId="54" borderId="45" xfId="1484" applyFont="1" applyFill="1" applyBorder="1" applyProtection="1"/>
    <xf numFmtId="0" fontId="10" fillId="54" borderId="46" xfId="1484" applyFont="1" applyFill="1" applyBorder="1" applyAlignment="1" applyProtection="1">
      <alignment horizontal="right" vertical="center"/>
    </xf>
    <xf numFmtId="0" fontId="10" fillId="54" borderId="47" xfId="1484" applyFont="1" applyFill="1" applyBorder="1" applyProtection="1"/>
    <xf numFmtId="0" fontId="10" fillId="54" borderId="48" xfId="1484" applyFont="1" applyFill="1" applyBorder="1" applyProtection="1"/>
    <xf numFmtId="49" fontId="15" fillId="54" borderId="15" xfId="1484" applyNumberFormat="1" applyFont="1" applyFill="1" applyBorder="1" applyAlignment="1" applyProtection="1">
      <alignment horizontal="left" vertical="center" wrapText="1" indent="1"/>
    </xf>
    <xf numFmtId="49" fontId="10" fillId="4" borderId="15" xfId="1484" applyNumberFormat="1" applyFont="1" applyFill="1" applyBorder="1" applyAlignment="1" applyProtection="1">
      <alignment horizontal="left" vertical="center" wrapText="1" indent="2"/>
      <protection locked="0"/>
    </xf>
    <xf numFmtId="0" fontId="10" fillId="54" borderId="46" xfId="1484" applyFont="1" applyFill="1" applyBorder="1" applyProtection="1"/>
    <xf numFmtId="0" fontId="15" fillId="4" borderId="57" xfId="1484" applyFont="1" applyFill="1" applyBorder="1" applyAlignment="1" applyProtection="1">
      <alignment horizontal="center" vertical="center" wrapText="1"/>
      <protection locked="0"/>
    </xf>
    <xf numFmtId="0" fontId="63" fillId="54" borderId="42" xfId="1499" applyFont="1" applyFill="1" applyBorder="1" applyProtection="1"/>
    <xf numFmtId="0" fontId="63" fillId="54" borderId="43" xfId="1499" applyFont="1" applyFill="1" applyBorder="1" applyProtection="1"/>
    <xf numFmtId="0" fontId="63" fillId="54" borderId="46" xfId="1499" applyFont="1" applyFill="1" applyBorder="1" applyProtection="1"/>
    <xf numFmtId="0" fontId="63" fillId="54" borderId="41" xfId="1499" applyFont="1" applyFill="1" applyBorder="1" applyProtection="1"/>
    <xf numFmtId="0" fontId="63" fillId="54" borderId="0" xfId="1499" applyFont="1" applyFill="1" applyBorder="1" applyAlignment="1" applyProtection="1">
      <alignment vertical="center"/>
    </xf>
    <xf numFmtId="0" fontId="63" fillId="54" borderId="47" xfId="1499" applyFont="1" applyFill="1" applyBorder="1" applyProtection="1"/>
    <xf numFmtId="0" fontId="67" fillId="54" borderId="0" xfId="1499" applyFont="1" applyFill="1" applyBorder="1" applyAlignment="1" applyProtection="1">
      <alignment horizontal="right" vertical="center"/>
    </xf>
    <xf numFmtId="0" fontId="68" fillId="54" borderId="0" xfId="1499" applyFont="1" applyFill="1" applyBorder="1" applyAlignment="1" applyProtection="1">
      <alignment horizontal="left" vertical="top"/>
    </xf>
    <xf numFmtId="0" fontId="68" fillId="54" borderId="0" xfId="1499" applyFont="1" applyFill="1" applyBorder="1" applyAlignment="1" applyProtection="1">
      <alignment vertical="center"/>
    </xf>
    <xf numFmtId="0" fontId="68" fillId="51" borderId="58" xfId="1499" applyFont="1" applyFill="1" applyBorder="1" applyAlignment="1" applyProtection="1">
      <alignment horizontal="center" vertical="center"/>
    </xf>
    <xf numFmtId="0" fontId="68" fillId="4" borderId="58" xfId="1499" applyFont="1" applyFill="1" applyBorder="1" applyAlignment="1" applyProtection="1">
      <alignment horizontal="center" vertical="center"/>
    </xf>
    <xf numFmtId="0" fontId="68" fillId="3" borderId="58" xfId="1493" applyFont="1" applyFill="1" applyBorder="1" applyAlignment="1" applyProtection="1">
      <alignment horizontal="center" vertical="center"/>
    </xf>
    <xf numFmtId="49" fontId="63" fillId="54" borderId="41" xfId="1492" applyFont="1" applyFill="1" applyBorder="1" applyProtection="1">
      <alignment vertical="top"/>
    </xf>
    <xf numFmtId="49" fontId="63" fillId="54" borderId="0" xfId="1492" applyFont="1" applyFill="1" applyBorder="1" applyProtection="1">
      <alignment vertical="top"/>
    </xf>
    <xf numFmtId="49" fontId="63" fillId="54" borderId="47" xfId="1492" applyFont="1" applyFill="1" applyBorder="1" applyProtection="1">
      <alignment vertical="top"/>
    </xf>
    <xf numFmtId="0" fontId="63" fillId="54" borderId="0" xfId="1499" applyFont="1" applyFill="1" applyBorder="1" applyAlignment="1" applyProtection="1">
      <alignment horizontal="center" vertical="center"/>
    </xf>
    <xf numFmtId="0" fontId="63" fillId="54" borderId="0" xfId="1499" applyFont="1" applyFill="1" applyBorder="1" applyAlignment="1" applyProtection="1">
      <alignment horizontal="left" vertical="center"/>
    </xf>
    <xf numFmtId="49" fontId="63" fillId="0" borderId="0" xfId="1492" applyFont="1" applyBorder="1" applyProtection="1">
      <alignment vertical="top"/>
    </xf>
    <xf numFmtId="49" fontId="63" fillId="0" borderId="47" xfId="1492" applyFont="1" applyBorder="1" applyProtection="1">
      <alignment vertical="top"/>
    </xf>
    <xf numFmtId="0" fontId="63" fillId="54" borderId="41" xfId="1483" applyFont="1" applyFill="1" applyBorder="1" applyAlignment="1" applyProtection="1">
      <alignment wrapText="1"/>
    </xf>
    <xf numFmtId="0" fontId="63" fillId="54" borderId="0" xfId="1483" applyFont="1" applyFill="1" applyBorder="1" applyAlignment="1" applyProtection="1">
      <alignment wrapText="1"/>
    </xf>
    <xf numFmtId="0" fontId="63" fillId="54" borderId="0" xfId="1496" applyFont="1" applyFill="1" applyBorder="1" applyAlignment="1" applyProtection="1">
      <alignment wrapText="1"/>
    </xf>
    <xf numFmtId="0" fontId="63" fillId="54" borderId="47" xfId="1496" applyFont="1" applyFill="1" applyBorder="1" applyAlignment="1" applyProtection="1">
      <alignment wrapText="1"/>
    </xf>
    <xf numFmtId="49" fontId="67" fillId="54" borderId="0" xfId="1490" applyFont="1" applyFill="1" applyBorder="1" applyAlignment="1" applyProtection="1">
      <alignment horizontal="left" vertical="center" indent="2"/>
    </xf>
    <xf numFmtId="49" fontId="63" fillId="54" borderId="44" xfId="1492" applyFont="1" applyFill="1" applyBorder="1" applyProtection="1">
      <alignment vertical="top"/>
    </xf>
    <xf numFmtId="49" fontId="63" fillId="54" borderId="45" xfId="1492" applyFont="1" applyFill="1" applyBorder="1" applyProtection="1">
      <alignment vertical="top"/>
    </xf>
    <xf numFmtId="49" fontId="63" fillId="54" borderId="48" xfId="1492" applyFont="1" applyFill="1" applyBorder="1" applyProtection="1">
      <alignment vertical="top"/>
    </xf>
    <xf numFmtId="0" fontId="67" fillId="54" borderId="0" xfId="1496" applyNumberFormat="1" applyFont="1" applyFill="1" applyBorder="1" applyAlignment="1" applyProtection="1">
      <alignment horizontal="right" vertical="center"/>
    </xf>
    <xf numFmtId="0" fontId="15" fillId="2" borderId="50" xfId="1491" applyFont="1" applyFill="1" applyBorder="1" applyAlignment="1" applyProtection="1">
      <alignment horizontal="center" vertical="center"/>
    </xf>
    <xf numFmtId="0" fontId="10" fillId="54" borderId="15" xfId="1491" applyFont="1" applyFill="1" applyBorder="1" applyAlignment="1" applyProtection="1">
      <alignment vertical="center" wrapText="1"/>
    </xf>
    <xf numFmtId="0" fontId="10" fillId="54" borderId="50" xfId="1491" applyFont="1" applyFill="1" applyBorder="1" applyAlignment="1" applyProtection="1">
      <alignment vertical="center" wrapText="1"/>
    </xf>
    <xf numFmtId="49" fontId="24" fillId="54" borderId="0" xfId="0" applyFont="1" applyFill="1" applyBorder="1" applyAlignment="1" applyProtection="1">
      <alignment horizontal="center" vertical="center" wrapText="1"/>
    </xf>
    <xf numFmtId="49" fontId="24" fillId="54" borderId="0" xfId="1499" applyNumberFormat="1" applyFont="1" applyFill="1" applyBorder="1" applyAlignment="1" applyProtection="1">
      <alignment horizontal="center" vertical="center" wrapText="1"/>
    </xf>
    <xf numFmtId="49" fontId="10" fillId="0" borderId="0" xfId="0" applyFont="1" applyProtection="1">
      <alignment vertical="top"/>
    </xf>
    <xf numFmtId="49" fontId="24" fillId="0" borderId="0" xfId="0" applyFont="1" applyProtection="1">
      <alignment vertical="top"/>
    </xf>
    <xf numFmtId="49" fontId="88" fillId="0" borderId="59" xfId="0" applyFont="1" applyBorder="1" applyAlignment="1" applyProtection="1">
      <alignment horizontal="center" vertical="center"/>
    </xf>
    <xf numFmtId="49" fontId="89" fillId="0" borderId="0" xfId="0" applyFont="1" applyProtection="1">
      <alignment vertical="top"/>
    </xf>
    <xf numFmtId="0" fontId="10" fillId="0" borderId="0" xfId="1482" applyFont="1" applyAlignment="1" applyProtection="1">
      <alignment vertical="top" wrapText="1"/>
    </xf>
    <xf numFmtId="49" fontId="24" fillId="4" borderId="55" xfId="1484" applyNumberFormat="1" applyFont="1" applyFill="1" applyBorder="1" applyAlignment="1" applyProtection="1">
      <alignment horizontal="center" vertical="center"/>
      <protection locked="0"/>
    </xf>
    <xf numFmtId="1" fontId="24" fillId="4" borderId="37" xfId="1484" applyNumberFormat="1" applyFont="1" applyFill="1" applyBorder="1" applyAlignment="1" applyProtection="1">
      <alignment horizontal="center" vertical="center"/>
      <protection locked="0"/>
    </xf>
    <xf numFmtId="1" fontId="15" fillId="3" borderId="37" xfId="1484" applyNumberFormat="1" applyFont="1" applyFill="1" applyBorder="1" applyAlignment="1" applyProtection="1">
      <alignment horizontal="center" vertical="center"/>
    </xf>
    <xf numFmtId="1" fontId="15" fillId="3" borderId="60" xfId="1484" applyNumberFormat="1" applyFont="1" applyFill="1" applyBorder="1" applyAlignment="1" applyProtection="1">
      <alignment horizontal="center" vertical="center"/>
    </xf>
    <xf numFmtId="49" fontId="0" fillId="3" borderId="6" xfId="0" applyFill="1" applyBorder="1" applyAlignment="1" applyProtection="1">
      <alignment horizontal="center" vertical="top"/>
    </xf>
    <xf numFmtId="49" fontId="20" fillId="56" borderId="0" xfId="0" applyFont="1" applyFill="1" applyAlignment="1" applyProtection="1">
      <alignment horizontal="center" vertical="top"/>
    </xf>
    <xf numFmtId="0" fontId="63" fillId="0" borderId="0" xfId="1484" applyFont="1" applyProtection="1"/>
    <xf numFmtId="0" fontId="0" fillId="57" borderId="0" xfId="0" applyNumberFormat="1" applyFill="1" applyAlignment="1" applyProtection="1">
      <alignment horizontal="right"/>
    </xf>
    <xf numFmtId="49" fontId="0" fillId="0" borderId="0" xfId="0" applyNumberFormat="1" applyProtection="1">
      <alignment vertical="top"/>
    </xf>
    <xf numFmtId="0" fontId="25" fillId="0" borderId="0" xfId="1495" applyProtection="1"/>
    <xf numFmtId="0" fontId="24" fillId="54" borderId="55" xfId="1484" applyNumberFormat="1" applyFont="1" applyFill="1" applyBorder="1" applyAlignment="1" applyProtection="1">
      <alignment horizontal="center" vertical="center"/>
    </xf>
    <xf numFmtId="49" fontId="24" fillId="0" borderId="49" xfId="0" applyFont="1" applyBorder="1" applyAlignment="1" applyProtection="1">
      <alignment vertical="top"/>
    </xf>
    <xf numFmtId="49" fontId="10" fillId="4" borderId="55" xfId="1484" applyNumberFormat="1" applyFont="1" applyFill="1" applyBorder="1" applyAlignment="1" applyProtection="1">
      <alignment horizontal="center" vertical="center"/>
      <protection locked="0"/>
    </xf>
    <xf numFmtId="1" fontId="10" fillId="4" borderId="37" xfId="1484" applyNumberFormat="1" applyFont="1" applyFill="1" applyBorder="1" applyAlignment="1" applyProtection="1">
      <alignment horizontal="center" vertical="center"/>
      <protection locked="0"/>
    </xf>
    <xf numFmtId="49" fontId="15" fillId="54" borderId="61" xfId="1484" applyNumberFormat="1" applyFont="1" applyFill="1" applyBorder="1" applyAlignment="1" applyProtection="1">
      <alignment horizontal="center" vertical="center" wrapText="1"/>
    </xf>
    <xf numFmtId="0" fontId="15" fillId="54" borderId="49" xfId="1484" applyNumberFormat="1" applyFont="1" applyFill="1" applyBorder="1" applyAlignment="1" applyProtection="1">
      <alignment horizontal="center" vertical="center" wrapText="1"/>
    </xf>
    <xf numFmtId="0" fontId="15" fillId="54" borderId="62" xfId="1484" applyNumberFormat="1" applyFont="1" applyFill="1" applyBorder="1" applyAlignment="1" applyProtection="1">
      <alignment horizontal="center" vertical="center" wrapText="1"/>
    </xf>
    <xf numFmtId="0" fontId="10" fillId="54" borderId="55" xfId="1484" applyNumberFormat="1" applyFont="1" applyFill="1" applyBorder="1" applyAlignment="1" applyProtection="1">
      <alignment horizontal="center" vertical="center"/>
    </xf>
    <xf numFmtId="0" fontId="10" fillId="54" borderId="56" xfId="1484" applyNumberFormat="1" applyFont="1" applyFill="1" applyBorder="1" applyAlignment="1" applyProtection="1">
      <alignment horizontal="center" vertical="center"/>
    </xf>
    <xf numFmtId="0" fontId="24" fillId="54" borderId="63" xfId="1484" applyNumberFormat="1" applyFont="1" applyFill="1" applyBorder="1" applyAlignment="1" applyProtection="1">
      <alignment horizontal="center" vertical="center"/>
    </xf>
    <xf numFmtId="0" fontId="10" fillId="54" borderId="64" xfId="1484" applyNumberFormat="1" applyFont="1" applyFill="1" applyBorder="1" applyAlignment="1" applyProtection="1">
      <alignment horizontal="center" vertical="center"/>
    </xf>
    <xf numFmtId="49" fontId="15" fillId="54" borderId="57" xfId="1484" applyNumberFormat="1" applyFont="1" applyFill="1" applyBorder="1" applyAlignment="1" applyProtection="1">
      <alignment horizontal="center" vertical="center" wrapText="1"/>
    </xf>
    <xf numFmtId="1" fontId="10" fillId="54" borderId="53" xfId="1484" applyNumberFormat="1" applyFont="1" applyFill="1" applyBorder="1" applyAlignment="1" applyProtection="1">
      <alignment horizontal="center" vertical="center"/>
    </xf>
    <xf numFmtId="49" fontId="10" fillId="4" borderId="65" xfId="1484" applyNumberFormat="1" applyFont="1" applyFill="1" applyBorder="1" applyAlignment="1" applyProtection="1">
      <alignment horizontal="center" vertical="center"/>
      <protection locked="0"/>
    </xf>
    <xf numFmtId="49" fontId="0" fillId="4" borderId="55" xfId="1484" applyNumberFormat="1" applyFont="1" applyFill="1" applyBorder="1" applyAlignment="1" applyProtection="1">
      <alignment horizontal="center" vertical="center"/>
      <protection locked="0"/>
    </xf>
    <xf numFmtId="49" fontId="0" fillId="54" borderId="6" xfId="1484" applyNumberFormat="1" applyFont="1" applyFill="1" applyBorder="1" applyAlignment="1" applyProtection="1">
      <alignment horizontal="center" vertical="center" wrapText="1"/>
    </xf>
    <xf numFmtId="49" fontId="0" fillId="54" borderId="6" xfId="1484" applyNumberFormat="1" applyFont="1" applyFill="1" applyBorder="1" applyAlignment="1" applyProtection="1">
      <alignment horizontal="left" vertical="center" wrapText="1" indent="1"/>
    </xf>
    <xf numFmtId="49" fontId="0" fillId="54" borderId="61" xfId="1484" applyNumberFormat="1" applyFont="1" applyFill="1" applyBorder="1" applyAlignment="1" applyProtection="1">
      <alignment horizontal="center" vertical="center" wrapText="1"/>
    </xf>
    <xf numFmtId="49" fontId="0" fillId="54" borderId="52" xfId="1484" applyNumberFormat="1" applyFont="1" applyFill="1" applyBorder="1" applyAlignment="1" applyProtection="1">
      <alignment horizontal="center" vertical="center" wrapText="1"/>
    </xf>
    <xf numFmtId="0" fontId="0" fillId="0" borderId="0" xfId="1493" applyFont="1" applyProtection="1"/>
    <xf numFmtId="49" fontId="0" fillId="0" borderId="6" xfId="1484" applyNumberFormat="1" applyFont="1" applyFill="1" applyBorder="1" applyAlignment="1" applyProtection="1">
      <alignment horizontal="left" vertical="center" wrapText="1" indent="1"/>
    </xf>
    <xf numFmtId="49" fontId="0" fillId="54" borderId="15" xfId="1484" applyNumberFormat="1" applyFont="1" applyFill="1" applyBorder="1" applyAlignment="1" applyProtection="1">
      <alignment horizontal="left" vertical="center" wrapText="1" indent="1"/>
    </xf>
    <xf numFmtId="49" fontId="0" fillId="54" borderId="15" xfId="1484" applyNumberFormat="1" applyFont="1" applyFill="1" applyBorder="1" applyAlignment="1" applyProtection="1">
      <alignment horizontal="center" vertical="center"/>
    </xf>
    <xf numFmtId="49" fontId="0" fillId="54" borderId="50" xfId="1484" applyNumberFormat="1" applyFont="1" applyFill="1" applyBorder="1" applyAlignment="1" applyProtection="1">
      <alignment horizontal="center" vertical="center"/>
    </xf>
    <xf numFmtId="0" fontId="23" fillId="54" borderId="41" xfId="1155" applyFont="1" applyFill="1" applyBorder="1" applyAlignment="1" applyProtection="1">
      <alignment horizontal="center" vertical="center" wrapText="1"/>
    </xf>
    <xf numFmtId="1" fontId="24" fillId="54" borderId="53" xfId="1484" applyNumberFormat="1" applyFont="1" applyFill="1" applyBorder="1" applyAlignment="1" applyProtection="1">
      <alignment horizontal="center" vertical="center"/>
    </xf>
    <xf numFmtId="0" fontId="24" fillId="54" borderId="66" xfId="1484" applyFont="1" applyFill="1" applyBorder="1" applyProtection="1"/>
    <xf numFmtId="0" fontId="10" fillId="54" borderId="67" xfId="1484" applyNumberFormat="1" applyFont="1" applyFill="1" applyBorder="1" applyAlignment="1" applyProtection="1">
      <alignment horizontal="center" vertical="center"/>
    </xf>
    <xf numFmtId="0" fontId="10" fillId="54" borderId="68" xfId="1484" applyNumberFormat="1" applyFont="1" applyFill="1" applyBorder="1" applyAlignment="1" applyProtection="1">
      <alignment horizontal="center" vertical="center"/>
    </xf>
    <xf numFmtId="1" fontId="10" fillId="54" borderId="67" xfId="1484" applyNumberFormat="1" applyFont="1" applyFill="1" applyBorder="1" applyAlignment="1" applyProtection="1">
      <alignment horizontal="center" vertical="center"/>
    </xf>
    <xf numFmtId="49" fontId="10" fillId="4" borderId="15" xfId="1484" applyNumberFormat="1" applyFont="1" applyFill="1" applyBorder="1" applyAlignment="1" applyProtection="1">
      <alignment horizontal="left" vertical="center" indent="1"/>
      <protection locked="0"/>
    </xf>
    <xf numFmtId="49" fontId="23" fillId="55" borderId="69" xfId="1155" applyNumberFormat="1" applyFont="1" applyFill="1" applyBorder="1" applyAlignment="1" applyProtection="1">
      <alignment horizontal="left" vertical="center" wrapText="1" indent="1"/>
    </xf>
    <xf numFmtId="49" fontId="10" fillId="55" borderId="69" xfId="1484" applyNumberFormat="1" applyFont="1" applyFill="1" applyBorder="1" applyAlignment="1" applyProtection="1">
      <alignment horizontal="center" vertical="center"/>
    </xf>
    <xf numFmtId="1" fontId="10" fillId="55" borderId="69" xfId="1484" applyNumberFormat="1" applyFont="1" applyFill="1" applyBorder="1" applyAlignment="1" applyProtection="1">
      <alignment horizontal="center" vertical="center"/>
    </xf>
    <xf numFmtId="0" fontId="10" fillId="54" borderId="54" xfId="1484" applyNumberFormat="1" applyFont="1" applyFill="1" applyBorder="1" applyAlignment="1" applyProtection="1">
      <alignment horizontal="center" vertical="center"/>
    </xf>
    <xf numFmtId="1" fontId="10" fillId="54" borderId="54" xfId="1484" applyNumberFormat="1" applyFont="1" applyFill="1" applyBorder="1" applyAlignment="1" applyProtection="1">
      <alignment horizontal="center" vertical="center"/>
    </xf>
    <xf numFmtId="1" fontId="10" fillId="55" borderId="70" xfId="1484" applyNumberFormat="1" applyFont="1" applyFill="1" applyBorder="1" applyAlignment="1" applyProtection="1">
      <alignment horizontal="center" vertical="center"/>
    </xf>
    <xf numFmtId="1" fontId="10" fillId="54" borderId="40" xfId="1484" applyNumberFormat="1" applyFont="1" applyFill="1" applyBorder="1" applyAlignment="1" applyProtection="1">
      <alignment horizontal="center" vertical="center"/>
    </xf>
    <xf numFmtId="0" fontId="15" fillId="3" borderId="6" xfId="1493" applyFont="1" applyFill="1" applyBorder="1" applyAlignment="1" applyProtection="1">
      <alignment horizontal="center" wrapText="1"/>
    </xf>
    <xf numFmtId="49" fontId="0" fillId="0" borderId="0" xfId="1493" applyNumberFormat="1" applyFont="1" applyProtection="1"/>
    <xf numFmtId="49" fontId="15" fillId="0" borderId="50" xfId="0" applyFont="1" applyFill="1" applyBorder="1" applyAlignment="1" applyProtection="1">
      <alignment horizontal="center" vertical="center"/>
    </xf>
    <xf numFmtId="49" fontId="15" fillId="0" borderId="57" xfId="0" applyFont="1" applyFill="1" applyBorder="1" applyAlignment="1" applyProtection="1">
      <alignment horizontal="center" vertical="center"/>
    </xf>
    <xf numFmtId="49" fontId="10" fillId="55" borderId="55" xfId="1484" applyNumberFormat="1" applyFont="1" applyFill="1" applyBorder="1" applyAlignment="1" applyProtection="1">
      <alignment horizontal="center" vertical="center"/>
    </xf>
    <xf numFmtId="49" fontId="10" fillId="55" borderId="63" xfId="1484" applyNumberFormat="1" applyFont="1" applyFill="1" applyBorder="1" applyAlignment="1" applyProtection="1">
      <alignment horizontal="center" vertical="center"/>
    </xf>
    <xf numFmtId="49" fontId="24" fillId="54" borderId="15" xfId="1484" applyNumberFormat="1" applyFont="1" applyFill="1" applyBorder="1" applyAlignment="1" applyProtection="1">
      <alignment horizontal="center" vertical="center"/>
    </xf>
    <xf numFmtId="49" fontId="24" fillId="54" borderId="50" xfId="1484" applyNumberFormat="1" applyFont="1" applyFill="1" applyBorder="1" applyAlignment="1" applyProtection="1">
      <alignment horizontal="center" vertical="center"/>
    </xf>
    <xf numFmtId="49" fontId="24" fillId="54" borderId="71" xfId="1484" applyNumberFormat="1" applyFont="1" applyFill="1" applyBorder="1" applyAlignment="1" applyProtection="1">
      <alignment horizontal="center" vertical="center"/>
    </xf>
    <xf numFmtId="49" fontId="24" fillId="54" borderId="72" xfId="1484" applyNumberFormat="1" applyFont="1" applyFill="1" applyBorder="1" applyAlignment="1" applyProtection="1">
      <alignment horizontal="center" vertical="center"/>
    </xf>
    <xf numFmtId="49" fontId="0" fillId="54" borderId="72" xfId="1484" applyNumberFormat="1" applyFont="1" applyFill="1" applyBorder="1" applyAlignment="1" applyProtection="1">
      <alignment horizontal="center" vertical="center"/>
    </xf>
    <xf numFmtId="49" fontId="24" fillId="54" borderId="73" xfId="1484" applyNumberFormat="1" applyFont="1" applyFill="1" applyBorder="1" applyAlignment="1" applyProtection="1">
      <alignment horizontal="center" vertical="center"/>
    </xf>
    <xf numFmtId="49" fontId="24" fillId="0" borderId="0" xfId="0" applyFont="1" applyFill="1" applyBorder="1" applyAlignment="1" applyProtection="1">
      <alignment horizontal="center" vertical="top"/>
    </xf>
    <xf numFmtId="49" fontId="24" fillId="33" borderId="0" xfId="0" applyFont="1" applyFill="1" applyBorder="1" applyAlignment="1" applyProtection="1">
      <alignment horizontal="center" vertical="top"/>
      <protection locked="0"/>
    </xf>
    <xf numFmtId="0" fontId="88" fillId="54" borderId="0" xfId="1484" applyFont="1" applyFill="1" applyBorder="1" applyAlignment="1" applyProtection="1">
      <alignment horizontal="center" vertical="center"/>
    </xf>
    <xf numFmtId="49" fontId="88" fillId="54" borderId="0" xfId="1484" applyNumberFormat="1" applyFont="1" applyFill="1" applyBorder="1" applyAlignment="1" applyProtection="1">
      <alignment horizontal="center" vertical="center" wrapText="1"/>
    </xf>
    <xf numFmtId="49" fontId="10" fillId="0" borderId="0" xfId="1486" applyFont="1" applyAlignment="1" applyProtection="1">
      <alignment horizontal="center" vertical="center"/>
    </xf>
    <xf numFmtId="49" fontId="10" fillId="0" borderId="0" xfId="1486" applyProtection="1">
      <alignment vertical="top"/>
    </xf>
    <xf numFmtId="49" fontId="10" fillId="0" borderId="0" xfId="1486" applyBorder="1" applyProtection="1">
      <alignment vertical="top"/>
    </xf>
    <xf numFmtId="49" fontId="10" fillId="54" borderId="26" xfId="1486" applyFill="1" applyBorder="1" applyProtection="1">
      <alignment vertical="top"/>
    </xf>
    <xf numFmtId="49" fontId="10" fillId="54" borderId="27" xfId="1486" applyFill="1" applyBorder="1" applyProtection="1">
      <alignment vertical="top"/>
    </xf>
    <xf numFmtId="0" fontId="67" fillId="54" borderId="27" xfId="1497" applyNumberFormat="1" applyFont="1" applyFill="1" applyBorder="1" applyAlignment="1" applyProtection="1">
      <alignment horizontal="center" vertical="center" wrapText="1"/>
    </xf>
    <xf numFmtId="49" fontId="10" fillId="54" borderId="21" xfId="1486" applyFill="1" applyBorder="1" applyProtection="1">
      <alignment vertical="top"/>
    </xf>
    <xf numFmtId="0" fontId="67" fillId="54" borderId="74" xfId="1497" applyNumberFormat="1" applyFont="1" applyFill="1" applyBorder="1" applyAlignment="1" applyProtection="1">
      <alignment horizontal="center" vertical="center" wrapText="1"/>
    </xf>
    <xf numFmtId="49" fontId="10" fillId="54" borderId="0" xfId="1486" applyFill="1" applyBorder="1" applyProtection="1">
      <alignment vertical="top"/>
    </xf>
    <xf numFmtId="49" fontId="10" fillId="54" borderId="74" xfId="1486" applyFill="1" applyBorder="1" applyProtection="1">
      <alignment vertical="top"/>
    </xf>
    <xf numFmtId="49" fontId="10" fillId="54" borderId="75" xfId="1486" applyFill="1" applyBorder="1" applyProtection="1">
      <alignment vertical="top"/>
    </xf>
    <xf numFmtId="49" fontId="10" fillId="54" borderId="12" xfId="1486" applyFill="1" applyBorder="1" applyProtection="1">
      <alignment vertical="top"/>
    </xf>
    <xf numFmtId="49" fontId="10" fillId="54" borderId="76" xfId="1486" applyFill="1" applyBorder="1" applyProtection="1">
      <alignment vertical="top"/>
    </xf>
    <xf numFmtId="49" fontId="10" fillId="0" borderId="42" xfId="1486" applyBorder="1" applyProtection="1">
      <alignment vertical="top"/>
    </xf>
    <xf numFmtId="49" fontId="10" fillId="0" borderId="43" xfId="1486" applyBorder="1" applyProtection="1">
      <alignment vertical="top"/>
    </xf>
    <xf numFmtId="49" fontId="10" fillId="0" borderId="46" xfId="1486" applyBorder="1" applyProtection="1">
      <alignment vertical="top"/>
    </xf>
    <xf numFmtId="49" fontId="10" fillId="0" borderId="41" xfId="1486" applyBorder="1" applyProtection="1">
      <alignment vertical="top"/>
    </xf>
    <xf numFmtId="49" fontId="10" fillId="0" borderId="47" xfId="1486" applyBorder="1" applyProtection="1">
      <alignment vertical="top"/>
    </xf>
    <xf numFmtId="49" fontId="10" fillId="0" borderId="44" xfId="1486" applyBorder="1" applyProtection="1">
      <alignment vertical="top"/>
    </xf>
    <xf numFmtId="49" fontId="10" fillId="0" borderId="45" xfId="1486" applyBorder="1" applyProtection="1">
      <alignment vertical="top"/>
    </xf>
    <xf numFmtId="49" fontId="10" fillId="0" borderId="48" xfId="1486" applyBorder="1" applyProtection="1">
      <alignment vertical="top"/>
    </xf>
    <xf numFmtId="0" fontId="15" fillId="30" borderId="31" xfId="1494" applyFont="1" applyFill="1" applyBorder="1" applyAlignment="1" applyProtection="1">
      <alignment horizontal="center" vertical="center" wrapText="1"/>
    </xf>
    <xf numFmtId="0" fontId="15" fillId="30" borderId="77" xfId="1494" applyFont="1" applyFill="1" applyBorder="1" applyAlignment="1" applyProtection="1">
      <alignment horizontal="center" vertical="center" wrapText="1"/>
    </xf>
    <xf numFmtId="49" fontId="20" fillId="0" borderId="0" xfId="1489" applyFont="1" applyAlignment="1" applyProtection="1">
      <alignment horizontal="center" vertical="center" wrapText="1"/>
    </xf>
    <xf numFmtId="49" fontId="10" fillId="0" borderId="0" xfId="1489" applyFont="1" applyAlignment="1" applyProtection="1">
      <alignment vertical="center" wrapText="1"/>
    </xf>
    <xf numFmtId="49" fontId="10" fillId="0" borderId="0" xfId="1489" applyFont="1" applyAlignment="1" applyProtection="1">
      <alignment horizontal="left" vertical="center" wrapText="1"/>
    </xf>
    <xf numFmtId="0" fontId="90" fillId="0" borderId="0" xfId="1498" applyFont="1" applyProtection="1"/>
    <xf numFmtId="0" fontId="2" fillId="0" borderId="0" xfId="1498" applyProtection="1"/>
    <xf numFmtId="0" fontId="2" fillId="0" borderId="0" xfId="1498" applyFill="1" applyBorder="1" applyAlignment="1" applyProtection="1">
      <alignment horizontal="center" vertical="center"/>
    </xf>
    <xf numFmtId="0" fontId="2" fillId="0" borderId="0" xfId="1498" applyFont="1" applyProtection="1"/>
    <xf numFmtId="0" fontId="2" fillId="0" borderId="0" xfId="1498" applyFill="1" applyProtection="1"/>
    <xf numFmtId="49" fontId="20" fillId="0" borderId="0" xfId="1489" applyFont="1" applyAlignment="1" applyProtection="1">
      <alignment vertical="center"/>
    </xf>
    <xf numFmtId="0" fontId="64" fillId="0" borderId="0" xfId="1484" applyFont="1" applyBorder="1" applyAlignment="1" applyProtection="1">
      <alignment wrapText="1"/>
    </xf>
    <xf numFmtId="0" fontId="23" fillId="0" borderId="43" xfId="1155" applyFont="1" applyBorder="1" applyAlignment="1" applyProtection="1">
      <alignment horizontal="left" vertical="center" wrapText="1" indent="1"/>
    </xf>
    <xf numFmtId="49" fontId="10" fillId="4" borderId="65" xfId="1484" applyNumberFormat="1" applyFont="1" applyFill="1" applyBorder="1" applyAlignment="1" applyProtection="1">
      <alignment horizontal="center" vertical="center" wrapText="1"/>
      <protection locked="0"/>
    </xf>
    <xf numFmtId="49" fontId="10" fillId="4" borderId="57" xfId="1484" applyNumberFormat="1" applyFont="1" applyFill="1" applyBorder="1" applyAlignment="1" applyProtection="1">
      <alignment horizontal="center" vertical="center" wrapText="1"/>
      <protection locked="0"/>
    </xf>
    <xf numFmtId="49" fontId="15" fillId="54" borderId="54" xfId="1484" applyNumberFormat="1" applyFont="1" applyFill="1" applyBorder="1" applyAlignment="1" applyProtection="1">
      <alignment vertical="center" wrapText="1"/>
    </xf>
    <xf numFmtId="0" fontId="15" fillId="54" borderId="0" xfId="1484" applyNumberFormat="1" applyFont="1" applyFill="1" applyAlignment="1" applyProtection="1">
      <alignment horizontal="right"/>
    </xf>
    <xf numFmtId="0" fontId="66" fillId="0" borderId="0" xfId="1487" applyNumberFormat="1" applyFont="1" applyAlignment="1" applyProtection="1">
      <alignment horizontal="right" vertical="top"/>
    </xf>
    <xf numFmtId="0" fontId="15" fillId="54" borderId="15" xfId="1484" applyNumberFormat="1" applyFont="1" applyFill="1" applyBorder="1" applyAlignment="1" applyProtection="1">
      <alignment horizontal="left" vertical="center" wrapText="1" indent="1"/>
    </xf>
    <xf numFmtId="0" fontId="10" fillId="54" borderId="15" xfId="1484" applyNumberFormat="1" applyFont="1" applyFill="1" applyBorder="1" applyAlignment="1" applyProtection="1">
      <alignment horizontal="center" vertical="center"/>
    </xf>
    <xf numFmtId="0" fontId="10" fillId="55" borderId="53" xfId="1484" applyNumberFormat="1" applyFont="1" applyFill="1" applyBorder="1" applyAlignment="1" applyProtection="1">
      <alignment horizontal="center" vertical="center"/>
    </xf>
    <xf numFmtId="49" fontId="0" fillId="33" borderId="0" xfId="0" applyFill="1" applyBorder="1" applyAlignment="1" applyProtection="1">
      <alignment vertical="top"/>
      <protection locked="0"/>
    </xf>
    <xf numFmtId="0" fontId="24" fillId="54" borderId="78" xfId="1484" applyFont="1" applyFill="1" applyBorder="1" applyProtection="1"/>
    <xf numFmtId="49" fontId="0" fillId="4" borderId="65" xfId="1484" applyNumberFormat="1" applyFont="1" applyFill="1" applyBorder="1" applyAlignment="1" applyProtection="1">
      <alignment horizontal="center" vertical="center" wrapText="1"/>
      <protection locked="0"/>
    </xf>
    <xf numFmtId="0" fontId="10" fillId="54" borderId="78" xfId="1484" applyFont="1" applyFill="1" applyBorder="1" applyProtection="1"/>
    <xf numFmtId="49" fontId="15" fillId="30" borderId="63" xfId="1487" applyFont="1" applyFill="1" applyBorder="1" applyAlignment="1" applyProtection="1">
      <alignment horizontal="center" vertical="center" wrapText="1"/>
    </xf>
    <xf numFmtId="49" fontId="15" fillId="30" borderId="69" xfId="1487" applyFont="1" applyFill="1" applyBorder="1" applyAlignment="1" applyProtection="1">
      <alignment horizontal="center" vertical="center"/>
    </xf>
    <xf numFmtId="49" fontId="15" fillId="30" borderId="70" xfId="1487" applyFont="1" applyFill="1" applyBorder="1" applyAlignment="1" applyProtection="1">
      <alignment horizontal="center" vertical="center"/>
    </xf>
    <xf numFmtId="0" fontId="15" fillId="54" borderId="15" xfId="1491" applyFont="1" applyFill="1" applyBorder="1" applyAlignment="1" applyProtection="1">
      <alignment horizontal="center" vertical="center" wrapText="1"/>
    </xf>
    <xf numFmtId="0" fontId="15" fillId="54" borderId="50" xfId="1491" applyFont="1" applyFill="1" applyBorder="1" applyAlignment="1" applyProtection="1">
      <alignment horizontal="center" vertical="center" wrapText="1"/>
    </xf>
    <xf numFmtId="0" fontId="60" fillId="54" borderId="15" xfId="1155" applyFont="1" applyFill="1" applyBorder="1" applyAlignment="1" applyProtection="1">
      <alignment horizontal="center" vertical="center" wrapText="1"/>
    </xf>
    <xf numFmtId="0" fontId="60" fillId="54" borderId="65" xfId="1155" applyFont="1" applyFill="1" applyBorder="1" applyAlignment="1" applyProtection="1">
      <alignment horizontal="center" vertical="center" wrapText="1"/>
    </xf>
    <xf numFmtId="0" fontId="60" fillId="54" borderId="50" xfId="1155" applyFont="1" applyFill="1" applyBorder="1" applyAlignment="1" applyProtection="1">
      <alignment horizontal="center" vertical="center" wrapText="1"/>
    </xf>
    <xf numFmtId="0" fontId="60" fillId="54" borderId="57" xfId="1155" applyFont="1" applyFill="1" applyBorder="1" applyAlignment="1" applyProtection="1">
      <alignment horizontal="center" vertical="center" wrapText="1"/>
    </xf>
    <xf numFmtId="49" fontId="63" fillId="54" borderId="0" xfId="1492" applyFont="1" applyFill="1" applyBorder="1" applyAlignment="1" applyProtection="1">
      <alignment vertical="top" wrapText="1"/>
    </xf>
    <xf numFmtId="49" fontId="63" fillId="4" borderId="15" xfId="1490" applyNumberFormat="1" applyFont="1" applyFill="1" applyBorder="1" applyAlignment="1" applyProtection="1">
      <alignment horizontal="left" vertical="center" wrapText="1"/>
      <protection locked="0"/>
    </xf>
    <xf numFmtId="49" fontId="63" fillId="4" borderId="65" xfId="1490" applyNumberFormat="1" applyFont="1" applyFill="1" applyBorder="1" applyAlignment="1" applyProtection="1">
      <alignment horizontal="left" vertical="center" wrapText="1"/>
      <protection locked="0"/>
    </xf>
    <xf numFmtId="49" fontId="63" fillId="54" borderId="15" xfId="1490" applyFont="1" applyFill="1" applyBorder="1" applyAlignment="1" applyProtection="1">
      <alignment horizontal="right" vertical="center"/>
    </xf>
    <xf numFmtId="49" fontId="43" fillId="4" borderId="15" xfId="1156" applyNumberFormat="1" applyFont="1" applyFill="1" applyBorder="1" applyAlignment="1" applyProtection="1">
      <alignment horizontal="left" vertical="center" wrapText="1"/>
      <protection locked="0"/>
    </xf>
    <xf numFmtId="49" fontId="43" fillId="4" borderId="65" xfId="1156" applyNumberFormat="1" applyFont="1" applyFill="1" applyBorder="1" applyAlignment="1" applyProtection="1">
      <alignment horizontal="left" vertical="center" wrapText="1"/>
      <protection locked="0"/>
    </xf>
    <xf numFmtId="49" fontId="67" fillId="0" borderId="79" xfId="1490" applyFont="1" applyBorder="1" applyAlignment="1" applyProtection="1">
      <alignment horizontal="left" vertical="center" indent="6"/>
    </xf>
    <xf numFmtId="49" fontId="63" fillId="54" borderId="15" xfId="1490" applyFont="1" applyFill="1" applyBorder="1" applyAlignment="1" applyProtection="1">
      <alignment horizontal="right" vertical="center" indent="1"/>
    </xf>
    <xf numFmtId="0" fontId="68" fillId="54" borderId="0" xfId="1499" applyFont="1" applyFill="1" applyBorder="1" applyAlignment="1" applyProtection="1">
      <alignment horizontal="left" vertical="center" wrapText="1" indent="1"/>
    </xf>
    <xf numFmtId="0" fontId="10" fillId="54" borderId="15" xfId="1491" applyFont="1" applyFill="1" applyBorder="1" applyAlignment="1" applyProtection="1">
      <alignment horizontal="center" vertical="center" wrapText="1"/>
    </xf>
    <xf numFmtId="0" fontId="10" fillId="54" borderId="65" xfId="1491" applyFont="1" applyFill="1" applyBorder="1" applyAlignment="1" applyProtection="1">
      <alignment horizontal="center" vertical="center" wrapText="1"/>
    </xf>
    <xf numFmtId="49" fontId="91" fillId="54" borderId="0" xfId="1492" applyFont="1" applyFill="1" applyBorder="1" applyAlignment="1" applyProtection="1">
      <alignment horizontal="center" vertical="top" wrapText="1"/>
    </xf>
    <xf numFmtId="49" fontId="91" fillId="54" borderId="0" xfId="1492" applyFont="1" applyFill="1" applyBorder="1" applyAlignment="1" applyProtection="1">
      <alignment horizontal="center" vertical="top"/>
    </xf>
    <xf numFmtId="0" fontId="69" fillId="0" borderId="0" xfId="1485" applyFont="1" applyBorder="1" applyAlignment="1">
      <alignment horizontal="left" wrapText="1"/>
    </xf>
    <xf numFmtId="0" fontId="69" fillId="0" borderId="0" xfId="1485" applyFont="1" applyBorder="1" applyAlignment="1">
      <alignment horizontal="left"/>
    </xf>
    <xf numFmtId="0" fontId="68" fillId="0" borderId="0" xfId="1485" applyFont="1" applyBorder="1" applyAlignment="1">
      <alignment horizontal="left" indent="1"/>
    </xf>
    <xf numFmtId="0" fontId="68" fillId="0" borderId="0" xfId="1485" applyFont="1" applyBorder="1" applyAlignment="1">
      <alignment horizontal="left" vertical="top" wrapText="1" indent="1"/>
    </xf>
    <xf numFmtId="0" fontId="68" fillId="0" borderId="0" xfId="1485" applyFont="1" applyBorder="1" applyAlignment="1">
      <alignment horizontal="left" vertical="top" indent="1"/>
    </xf>
    <xf numFmtId="0" fontId="70" fillId="54" borderId="0" xfId="1491" applyFont="1" applyFill="1" applyBorder="1" applyAlignment="1" applyProtection="1">
      <alignment horizontal="center" vertical="center"/>
    </xf>
    <xf numFmtId="0" fontId="15" fillId="2" borderId="50" xfId="1491" applyFont="1" applyFill="1" applyBorder="1" applyAlignment="1" applyProtection="1">
      <alignment horizontal="center" vertical="center"/>
    </xf>
    <xf numFmtId="0" fontId="15" fillId="2" borderId="57" xfId="1491" applyFont="1" applyFill="1" applyBorder="1" applyAlignment="1" applyProtection="1">
      <alignment horizontal="center" vertical="center"/>
    </xf>
    <xf numFmtId="49" fontId="63" fillId="4" borderId="50" xfId="1490" applyNumberFormat="1" applyFont="1" applyFill="1" applyBorder="1" applyAlignment="1" applyProtection="1">
      <alignment horizontal="left" vertical="center" wrapText="1"/>
      <protection locked="0"/>
    </xf>
    <xf numFmtId="49" fontId="63" fillId="4" borderId="57" xfId="1490" applyNumberFormat="1" applyFont="1" applyFill="1" applyBorder="1" applyAlignment="1" applyProtection="1">
      <alignment horizontal="left" vertical="center" wrapText="1"/>
      <protection locked="0"/>
    </xf>
    <xf numFmtId="0" fontId="15" fillId="30" borderId="63" xfId="1499" applyFont="1" applyFill="1" applyBorder="1" applyAlignment="1" applyProtection="1">
      <alignment horizontal="center" vertical="center"/>
    </xf>
    <xf numFmtId="0" fontId="15" fillId="30" borderId="69" xfId="1499" applyFont="1" applyFill="1" applyBorder="1" applyAlignment="1" applyProtection="1">
      <alignment horizontal="center" vertical="center"/>
    </xf>
    <xf numFmtId="0" fontId="15" fillId="30" borderId="70" xfId="1499" applyFont="1" applyFill="1" applyBorder="1" applyAlignment="1" applyProtection="1">
      <alignment horizontal="center" vertical="center"/>
    </xf>
    <xf numFmtId="49" fontId="63" fillId="54" borderId="50" xfId="1490" applyFont="1" applyFill="1" applyBorder="1" applyAlignment="1" applyProtection="1">
      <alignment horizontal="right" vertical="center" indent="1"/>
    </xf>
    <xf numFmtId="49" fontId="63" fillId="54" borderId="50" xfId="1490" applyFont="1" applyFill="1" applyBorder="1" applyAlignment="1" applyProtection="1">
      <alignment horizontal="right" vertical="center" wrapText="1"/>
    </xf>
    <xf numFmtId="49" fontId="43" fillId="4" borderId="50" xfId="1156" applyNumberFormat="1" applyFont="1" applyFill="1" applyBorder="1" applyAlignment="1" applyProtection="1">
      <alignment horizontal="left" vertical="center" wrapText="1"/>
      <protection locked="0"/>
    </xf>
    <xf numFmtId="49" fontId="43" fillId="4" borderId="57" xfId="1156" applyNumberFormat="1" applyFont="1" applyFill="1" applyBorder="1" applyAlignment="1" applyProtection="1">
      <alignment horizontal="left" vertical="center" wrapText="1"/>
      <protection locked="0"/>
    </xf>
    <xf numFmtId="0" fontId="67" fillId="54" borderId="27" xfId="1497" applyNumberFormat="1" applyFont="1" applyFill="1" applyBorder="1" applyAlignment="1" applyProtection="1">
      <alignment horizontal="center" vertical="center" wrapText="1"/>
    </xf>
    <xf numFmtId="0" fontId="67" fillId="54" borderId="80" xfId="1497" applyNumberFormat="1" applyFont="1" applyFill="1" applyBorder="1" applyAlignment="1" applyProtection="1">
      <alignment horizontal="center" vertical="center" wrapText="1"/>
    </xf>
    <xf numFmtId="0" fontId="15" fillId="30" borderId="81" xfId="1494" applyFont="1" applyFill="1" applyBorder="1" applyAlignment="1" applyProtection="1">
      <alignment horizontal="center" vertical="center" wrapText="1"/>
    </xf>
    <xf numFmtId="0" fontId="15" fillId="30" borderId="82" xfId="1494" applyFont="1" applyFill="1" applyBorder="1" applyAlignment="1" applyProtection="1">
      <alignment horizontal="center" vertical="center" wrapText="1"/>
    </xf>
    <xf numFmtId="0" fontId="15" fillId="30" borderId="83" xfId="1494" applyFont="1" applyFill="1" applyBorder="1" applyAlignment="1" applyProtection="1">
      <alignment horizontal="center" vertical="center" wrapText="1"/>
    </xf>
    <xf numFmtId="49" fontId="10" fillId="0" borderId="63" xfId="1486" applyBorder="1" applyAlignment="1" applyProtection="1">
      <alignment horizontal="right" vertical="center" wrapText="1"/>
    </xf>
    <xf numFmtId="49" fontId="10" fillId="0" borderId="69" xfId="1486" applyBorder="1" applyAlignment="1" applyProtection="1">
      <alignment horizontal="right" vertical="center" wrapText="1"/>
    </xf>
    <xf numFmtId="49" fontId="10" fillId="0" borderId="69" xfId="1486" applyBorder="1" applyAlignment="1" applyProtection="1">
      <alignment horizontal="center" vertical="center" wrapText="1"/>
    </xf>
    <xf numFmtId="49" fontId="10" fillId="0" borderId="70" xfId="1486" applyBorder="1" applyAlignment="1" applyProtection="1">
      <alignment horizontal="center" vertical="center" wrapText="1"/>
    </xf>
    <xf numFmtId="0" fontId="146" fillId="3" borderId="84" xfId="1498" applyNumberFormat="1" applyFont="1" applyFill="1" applyBorder="1" applyAlignment="1" applyProtection="1">
      <alignment horizontal="center" vertical="center" wrapText="1"/>
    </xf>
    <xf numFmtId="0" fontId="146" fillId="51" borderId="85" xfId="1498" applyNumberFormat="1" applyFont="1" applyFill="1" applyBorder="1" applyAlignment="1" applyProtection="1">
      <alignment horizontal="center" vertical="center" wrapText="1"/>
    </xf>
    <xf numFmtId="0" fontId="146" fillId="51" borderId="86" xfId="1498" applyNumberFormat="1" applyFont="1" applyFill="1" applyBorder="1" applyAlignment="1" applyProtection="1">
      <alignment horizontal="center" vertical="center" wrapText="1"/>
    </xf>
    <xf numFmtId="0" fontId="146" fillId="51" borderId="87" xfId="1498" applyNumberFormat="1" applyFont="1" applyFill="1" applyBorder="1" applyAlignment="1" applyProtection="1">
      <alignment horizontal="center" vertical="center" wrapText="1"/>
    </xf>
    <xf numFmtId="0" fontId="146" fillId="51" borderId="88" xfId="1498" applyNumberFormat="1" applyFont="1" applyFill="1" applyBorder="1" applyAlignment="1" applyProtection="1">
      <alignment horizontal="center" vertical="center" wrapText="1"/>
    </xf>
    <xf numFmtId="0" fontId="146" fillId="51" borderId="89" xfId="1498" applyNumberFormat="1" applyFont="1" applyFill="1" applyBorder="1" applyAlignment="1" applyProtection="1">
      <alignment horizontal="center" vertical="center" wrapText="1"/>
    </xf>
    <xf numFmtId="49" fontId="24" fillId="54" borderId="94" xfId="1484" applyNumberFormat="1" applyFont="1" applyFill="1" applyBorder="1" applyAlignment="1" applyProtection="1">
      <alignment horizontal="center" vertical="center" wrapText="1"/>
    </xf>
    <xf numFmtId="49" fontId="24" fillId="54" borderId="53" xfId="1484" applyNumberFormat="1" applyFont="1" applyFill="1" applyBorder="1" applyAlignment="1" applyProtection="1">
      <alignment horizontal="center" vertical="center" wrapText="1"/>
    </xf>
    <xf numFmtId="49" fontId="24" fillId="54" borderId="54" xfId="1484" applyNumberFormat="1" applyFont="1" applyFill="1" applyBorder="1" applyAlignment="1" applyProtection="1">
      <alignment horizontal="center" vertical="center" wrapText="1"/>
    </xf>
    <xf numFmtId="49" fontId="24" fillId="3" borderId="94" xfId="1484" applyNumberFormat="1" applyFont="1" applyFill="1" applyBorder="1" applyAlignment="1" applyProtection="1">
      <alignment horizontal="center" vertical="center" wrapText="1"/>
    </xf>
    <xf numFmtId="49" fontId="24" fillId="3" borderId="53" xfId="1484" applyNumberFormat="1" applyFont="1" applyFill="1" applyBorder="1" applyAlignment="1" applyProtection="1">
      <alignment horizontal="center" vertical="center" wrapText="1"/>
    </xf>
    <xf numFmtId="49" fontId="24" fillId="3" borderId="54" xfId="1484" applyNumberFormat="1" applyFont="1" applyFill="1" applyBorder="1" applyAlignment="1" applyProtection="1">
      <alignment horizontal="center" vertical="center" wrapText="1"/>
    </xf>
    <xf numFmtId="49" fontId="15" fillId="3" borderId="60" xfId="1484" applyNumberFormat="1" applyFont="1" applyFill="1" applyBorder="1" applyAlignment="1" applyProtection="1">
      <alignment horizontal="center" vertical="center" wrapText="1"/>
    </xf>
    <xf numFmtId="49" fontId="15" fillId="3" borderId="90" xfId="1484" applyNumberFormat="1" applyFont="1" applyFill="1" applyBorder="1" applyAlignment="1" applyProtection="1">
      <alignment horizontal="center" vertical="center" wrapText="1"/>
    </xf>
    <xf numFmtId="49" fontId="24" fillId="51" borderId="94" xfId="1484" applyNumberFormat="1" applyFont="1" applyFill="1" applyBorder="1" applyAlignment="1" applyProtection="1">
      <alignment horizontal="center" vertical="center" wrapText="1"/>
      <protection locked="0"/>
    </xf>
    <xf numFmtId="49" fontId="24" fillId="51" borderId="53" xfId="1484" applyNumberFormat="1" applyFont="1" applyFill="1" applyBorder="1" applyAlignment="1" applyProtection="1">
      <alignment horizontal="center" vertical="center" wrapText="1"/>
      <protection locked="0"/>
    </xf>
    <xf numFmtId="49" fontId="24" fillId="51" borderId="54" xfId="1484" applyNumberFormat="1" applyFont="1" applyFill="1" applyBorder="1" applyAlignment="1" applyProtection="1">
      <alignment horizontal="center" vertical="center" wrapText="1"/>
      <protection locked="0"/>
    </xf>
    <xf numFmtId="49" fontId="15" fillId="51" borderId="91" xfId="1484" applyNumberFormat="1" applyFont="1" applyFill="1" applyBorder="1" applyAlignment="1" applyProtection="1">
      <alignment horizontal="center" vertical="center" wrapText="1"/>
      <protection locked="0"/>
    </xf>
    <xf numFmtId="49" fontId="15" fillId="51" borderId="69" xfId="1484" applyNumberFormat="1" applyFont="1" applyFill="1" applyBorder="1" applyAlignment="1" applyProtection="1">
      <alignment horizontal="center" vertical="center" wrapText="1"/>
      <protection locked="0"/>
    </xf>
    <xf numFmtId="49" fontId="15" fillId="51" borderId="70" xfId="1484" applyNumberFormat="1" applyFont="1" applyFill="1" applyBorder="1" applyAlignment="1" applyProtection="1">
      <alignment horizontal="center" vertical="center" wrapText="1"/>
      <protection locked="0"/>
    </xf>
    <xf numFmtId="0" fontId="15" fillId="54" borderId="42" xfId="1484" applyFont="1" applyFill="1" applyBorder="1" applyAlignment="1" applyProtection="1">
      <alignment horizontal="center" vertical="center" wrapText="1"/>
    </xf>
    <xf numFmtId="0" fontId="15" fillId="54" borderId="43" xfId="1484" applyFont="1" applyFill="1" applyBorder="1" applyAlignment="1" applyProtection="1">
      <alignment horizontal="center" vertical="center" wrapText="1"/>
    </xf>
    <xf numFmtId="0" fontId="15" fillId="54" borderId="46" xfId="1484" applyFont="1" applyFill="1" applyBorder="1" applyAlignment="1" applyProtection="1">
      <alignment horizontal="center" vertical="center" wrapText="1"/>
    </xf>
    <xf numFmtId="0" fontId="10" fillId="54" borderId="0" xfId="1484" applyFont="1" applyFill="1" applyBorder="1" applyAlignment="1" applyProtection="1">
      <alignment horizontal="center" vertical="center" wrapText="1"/>
    </xf>
    <xf numFmtId="49" fontId="24" fillId="4" borderId="37" xfId="1484" applyNumberFormat="1" applyFont="1" applyFill="1" applyBorder="1" applyAlignment="1" applyProtection="1">
      <alignment horizontal="center" vertical="center" wrapText="1"/>
      <protection locked="0"/>
    </xf>
    <xf numFmtId="49" fontId="24" fillId="4" borderId="40" xfId="1484" applyNumberFormat="1" applyFont="1" applyFill="1" applyBorder="1" applyAlignment="1" applyProtection="1">
      <alignment horizontal="center" vertical="center" wrapText="1"/>
      <protection locked="0"/>
    </xf>
    <xf numFmtId="0" fontId="15" fillId="51" borderId="60" xfId="1484" applyFont="1" applyFill="1" applyBorder="1" applyAlignment="1" applyProtection="1">
      <alignment horizontal="center" vertical="center" wrapText="1"/>
      <protection locked="0"/>
    </xf>
    <xf numFmtId="0" fontId="15" fillId="51" borderId="90" xfId="1484" applyFont="1" applyFill="1" applyBorder="1" applyAlignment="1" applyProtection="1">
      <alignment horizontal="center" vertical="center" wrapText="1"/>
      <protection locked="0"/>
    </xf>
    <xf numFmtId="49" fontId="24" fillId="3" borderId="37" xfId="1484" applyNumberFormat="1" applyFont="1" applyFill="1" applyBorder="1" applyAlignment="1" applyProtection="1">
      <alignment horizontal="center" vertical="center" wrapText="1"/>
    </xf>
    <xf numFmtId="49" fontId="24" fillId="3" borderId="40" xfId="1484" applyNumberFormat="1" applyFont="1" applyFill="1" applyBorder="1" applyAlignment="1" applyProtection="1">
      <alignment horizontal="center" vertical="center" wrapText="1"/>
    </xf>
    <xf numFmtId="0" fontId="0" fillId="3" borderId="37" xfId="0" applyNumberFormat="1" applyFill="1" applyBorder="1" applyAlignment="1" applyProtection="1">
      <alignment horizontal="center" vertical="center" wrapText="1"/>
    </xf>
    <xf numFmtId="0" fontId="24" fillId="3" borderId="40" xfId="0" applyNumberFormat="1" applyFont="1" applyFill="1" applyBorder="1" applyAlignment="1" applyProtection="1">
      <alignment horizontal="center" vertical="center" wrapText="1"/>
    </xf>
    <xf numFmtId="49" fontId="24" fillId="3" borderId="63" xfId="0" applyFont="1" applyFill="1" applyBorder="1" applyAlignment="1" applyProtection="1">
      <alignment horizontal="center" vertical="center" wrapText="1"/>
    </xf>
    <xf numFmtId="49" fontId="24" fillId="3" borderId="69" xfId="0" applyFont="1" applyFill="1" applyBorder="1" applyAlignment="1" applyProtection="1">
      <alignment horizontal="center" vertical="center" wrapText="1"/>
    </xf>
    <xf numFmtId="49" fontId="24" fillId="3" borderId="70" xfId="0" applyFont="1" applyFill="1" applyBorder="1" applyAlignment="1" applyProtection="1">
      <alignment horizontal="center" vertical="center" wrapText="1"/>
    </xf>
    <xf numFmtId="49" fontId="15" fillId="51" borderId="15" xfId="1484" applyNumberFormat="1" applyFont="1" applyFill="1" applyBorder="1" applyAlignment="1" applyProtection="1">
      <alignment horizontal="center" vertical="center" wrapText="1"/>
      <protection locked="0"/>
    </xf>
    <xf numFmtId="49" fontId="15" fillId="51" borderId="65" xfId="1484" applyNumberFormat="1" applyFont="1" applyFill="1" applyBorder="1" applyAlignment="1" applyProtection="1">
      <alignment horizontal="center" vertical="center" wrapText="1"/>
      <protection locked="0"/>
    </xf>
    <xf numFmtId="0" fontId="24" fillId="54" borderId="47" xfId="1484" applyFont="1" applyFill="1" applyBorder="1" applyAlignment="1" applyProtection="1">
      <alignment horizontal="center" vertical="center" wrapText="1"/>
    </xf>
    <xf numFmtId="0" fontId="67" fillId="54" borderId="39" xfId="1493" applyFont="1" applyFill="1" applyBorder="1" applyAlignment="1" applyProtection="1">
      <alignment horizontal="center" vertical="center" wrapText="1"/>
    </xf>
    <xf numFmtId="0" fontId="67" fillId="54" borderId="37" xfId="1493" applyFont="1" applyFill="1" applyBorder="1" applyAlignment="1" applyProtection="1">
      <alignment horizontal="center" vertical="center" wrapText="1"/>
    </xf>
    <xf numFmtId="0" fontId="67" fillId="54" borderId="40" xfId="1493" applyFont="1" applyFill="1" applyBorder="1" applyAlignment="1" applyProtection="1">
      <alignment horizontal="center" vertical="center" wrapText="1"/>
    </xf>
    <xf numFmtId="49" fontId="63" fillId="4" borderId="94" xfId="1493" applyNumberFormat="1" applyFont="1" applyFill="1" applyBorder="1" applyAlignment="1" applyProtection="1">
      <alignment horizontal="center" vertical="center" wrapText="1"/>
      <protection locked="0"/>
    </xf>
    <xf numFmtId="49" fontId="63" fillId="4" borderId="53" xfId="1493" applyNumberFormat="1" applyFont="1" applyFill="1" applyBorder="1" applyAlignment="1" applyProtection="1">
      <alignment horizontal="center" vertical="center" wrapText="1"/>
      <protection locked="0"/>
    </xf>
    <xf numFmtId="49" fontId="63" fillId="4" borderId="54" xfId="1493" applyNumberFormat="1" applyFont="1" applyFill="1" applyBorder="1" applyAlignment="1" applyProtection="1">
      <alignment horizontal="center" vertical="center" wrapText="1"/>
      <protection locked="0"/>
    </xf>
    <xf numFmtId="49" fontId="63" fillId="4" borderId="91" xfId="1493" applyNumberFormat="1" applyFont="1" applyFill="1" applyBorder="1" applyAlignment="1" applyProtection="1">
      <alignment horizontal="center" vertical="center" wrapText="1"/>
      <protection locked="0"/>
    </xf>
    <xf numFmtId="49" fontId="63" fillId="4" borderId="69" xfId="1493" applyNumberFormat="1" applyFont="1" applyFill="1" applyBorder="1" applyAlignment="1" applyProtection="1">
      <alignment horizontal="center" vertical="center" wrapText="1"/>
      <protection locked="0"/>
    </xf>
    <xf numFmtId="49" fontId="63" fillId="4" borderId="70" xfId="1493" applyNumberFormat="1" applyFont="1" applyFill="1" applyBorder="1" applyAlignment="1" applyProtection="1">
      <alignment horizontal="center" vertical="center" wrapText="1"/>
      <protection locked="0"/>
    </xf>
    <xf numFmtId="49" fontId="63" fillId="4" borderId="60" xfId="1493" applyNumberFormat="1" applyFont="1" applyFill="1" applyBorder="1" applyAlignment="1" applyProtection="1">
      <alignment horizontal="center" vertical="center" wrapText="1"/>
      <protection locked="0"/>
    </xf>
    <xf numFmtId="49" fontId="63" fillId="4" borderId="90" xfId="1493" applyNumberFormat="1" applyFont="1" applyFill="1" applyBorder="1" applyAlignment="1" applyProtection="1">
      <alignment horizontal="center" vertical="center" wrapText="1"/>
      <protection locked="0"/>
    </xf>
    <xf numFmtId="49" fontId="63" fillId="4" borderId="37" xfId="1493" applyNumberFormat="1" applyFont="1" applyFill="1" applyBorder="1" applyAlignment="1" applyProtection="1">
      <alignment horizontal="center" vertical="center" wrapText="1"/>
      <protection locked="0"/>
    </xf>
    <xf numFmtId="49" fontId="63" fillId="4" borderId="40" xfId="1493" applyNumberFormat="1" applyFont="1" applyFill="1" applyBorder="1" applyAlignment="1" applyProtection="1">
      <alignment horizontal="center" vertical="center" wrapText="1"/>
      <protection locked="0"/>
    </xf>
    <xf numFmtId="0" fontId="24" fillId="54" borderId="55" xfId="1484" applyFont="1" applyFill="1" applyBorder="1" applyAlignment="1" applyProtection="1">
      <alignment horizontal="center" wrapText="1"/>
    </xf>
    <xf numFmtId="0" fontId="24" fillId="54" borderId="53" xfId="1484" applyFont="1" applyFill="1" applyBorder="1" applyAlignment="1" applyProtection="1">
      <alignment horizontal="center" wrapText="1"/>
    </xf>
    <xf numFmtId="0" fontId="24" fillId="54" borderId="54" xfId="1484" applyFont="1" applyFill="1" applyBorder="1" applyAlignment="1" applyProtection="1">
      <alignment horizontal="center" wrapText="1"/>
    </xf>
    <xf numFmtId="0" fontId="45" fillId="30" borderId="63" xfId="1484" applyFont="1" applyFill="1" applyBorder="1" applyAlignment="1" applyProtection="1">
      <alignment horizontal="center" vertical="center" wrapText="1"/>
    </xf>
    <xf numFmtId="0" fontId="45" fillId="30" borderId="69" xfId="1484" applyFont="1" applyFill="1" applyBorder="1" applyAlignment="1" applyProtection="1">
      <alignment horizontal="center" vertical="center" wrapText="1"/>
    </xf>
    <xf numFmtId="0" fontId="45" fillId="30" borderId="70" xfId="1484" applyFont="1" applyFill="1" applyBorder="1" applyAlignment="1" applyProtection="1">
      <alignment horizontal="center" vertical="center" wrapText="1"/>
    </xf>
    <xf numFmtId="0" fontId="15" fillId="54" borderId="79" xfId="1499" applyNumberFormat="1" applyFont="1" applyFill="1" applyBorder="1" applyAlignment="1" applyProtection="1">
      <alignment horizontal="right" vertical="center" wrapText="1"/>
    </xf>
    <xf numFmtId="177" fontId="0" fillId="54" borderId="0" xfId="1182" applyFont="1" applyFill="1" applyBorder="1" applyAlignment="1" applyProtection="1">
      <alignment horizontal="right" vertical="top" wrapText="1"/>
    </xf>
    <xf numFmtId="177" fontId="10" fillId="54" borderId="0" xfId="1182" applyFont="1" applyFill="1" applyBorder="1" applyAlignment="1" applyProtection="1">
      <alignment horizontal="right" vertical="top" wrapText="1"/>
    </xf>
    <xf numFmtId="49" fontId="15" fillId="3" borderId="91" xfId="1484" applyNumberFormat="1" applyFont="1" applyFill="1" applyBorder="1" applyAlignment="1" applyProtection="1">
      <alignment horizontal="center" vertical="center" wrapText="1"/>
    </xf>
    <xf numFmtId="49" fontId="15" fillId="3" borderId="69" xfId="1484" applyNumberFormat="1" applyFont="1" applyFill="1" applyBorder="1" applyAlignment="1" applyProtection="1">
      <alignment horizontal="center" vertical="center" wrapText="1"/>
    </xf>
    <xf numFmtId="49" fontId="15" fillId="3" borderId="70" xfId="1484" applyNumberFormat="1" applyFont="1" applyFill="1" applyBorder="1" applyAlignment="1" applyProtection="1">
      <alignment horizontal="center" vertical="center" wrapText="1"/>
    </xf>
    <xf numFmtId="14" fontId="24" fillId="3" borderId="92" xfId="1499" applyNumberFormat="1" applyFont="1" applyFill="1" applyBorder="1" applyAlignment="1" applyProtection="1">
      <alignment horizontal="center" vertical="center" wrapText="1"/>
    </xf>
    <xf numFmtId="14" fontId="24" fillId="3" borderId="93" xfId="1499" applyNumberFormat="1" applyFont="1" applyFill="1" applyBorder="1" applyAlignment="1" applyProtection="1">
      <alignment horizontal="center" vertical="center" wrapText="1"/>
    </xf>
    <xf numFmtId="0" fontId="10" fillId="54" borderId="79" xfId="1484" applyFont="1" applyFill="1" applyBorder="1" applyAlignment="1" applyProtection="1">
      <alignment horizontal="center" vertical="center" wrapText="1"/>
    </xf>
    <xf numFmtId="49" fontId="24" fillId="51" borderId="60" xfId="0" applyFont="1" applyFill="1" applyBorder="1" applyAlignment="1" applyProtection="1">
      <alignment horizontal="center" vertical="center" wrapText="1"/>
      <protection locked="0"/>
    </xf>
    <xf numFmtId="49" fontId="24" fillId="51" borderId="90" xfId="0" applyFont="1" applyFill="1" applyBorder="1" applyAlignment="1" applyProtection="1">
      <alignment horizontal="center" vertical="center" wrapText="1"/>
      <protection locked="0"/>
    </xf>
    <xf numFmtId="0" fontId="62" fillId="54" borderId="15" xfId="1484" applyFont="1" applyFill="1" applyBorder="1" applyAlignment="1" applyProtection="1">
      <alignment horizontal="center" vertical="center" wrapText="1"/>
    </xf>
    <xf numFmtId="49" fontId="24" fillId="3" borderId="60" xfId="0" applyFont="1" applyFill="1" applyBorder="1" applyAlignment="1" applyProtection="1">
      <alignment horizontal="center" vertical="center" wrapText="1"/>
    </xf>
    <xf numFmtId="49" fontId="24" fillId="3" borderId="90" xfId="0" applyFont="1" applyFill="1" applyBorder="1" applyAlignment="1" applyProtection="1">
      <alignment horizontal="center" vertical="center" wrapText="1"/>
    </xf>
    <xf numFmtId="49" fontId="15" fillId="54" borderId="95" xfId="1484" applyNumberFormat="1" applyFont="1" applyFill="1" applyBorder="1" applyAlignment="1" applyProtection="1">
      <alignment horizontal="left" vertical="center" wrapText="1"/>
    </xf>
    <xf numFmtId="49" fontId="24" fillId="0" borderId="49" xfId="0" applyFont="1" applyBorder="1" applyAlignment="1" applyProtection="1">
      <alignment vertical="top"/>
    </xf>
    <xf numFmtId="0" fontId="15" fillId="30" borderId="63" xfId="1484" applyFont="1" applyFill="1" applyBorder="1" applyAlignment="1" applyProtection="1">
      <alignment horizontal="center" vertical="center"/>
    </xf>
    <xf numFmtId="0" fontId="15" fillId="30" borderId="69" xfId="1484" applyFont="1" applyFill="1" applyBorder="1" applyAlignment="1" applyProtection="1">
      <alignment horizontal="center" vertical="center"/>
    </xf>
    <xf numFmtId="0" fontId="15" fillId="30" borderId="70" xfId="1484" applyFont="1" applyFill="1" applyBorder="1" applyAlignment="1" applyProtection="1">
      <alignment horizontal="center" vertical="center"/>
    </xf>
    <xf numFmtId="49" fontId="88" fillId="54" borderId="0" xfId="1484" applyNumberFormat="1" applyFont="1" applyFill="1" applyBorder="1" applyAlignment="1" applyProtection="1">
      <alignment horizontal="center" vertical="center" wrapText="1"/>
    </xf>
    <xf numFmtId="0" fontId="15" fillId="54" borderId="50" xfId="1484" applyNumberFormat="1" applyFont="1" applyFill="1" applyBorder="1" applyAlignment="1" applyProtection="1">
      <alignment horizontal="center" vertical="center" wrapText="1"/>
    </xf>
    <xf numFmtId="0" fontId="15" fillId="54" borderId="63" xfId="1484" applyNumberFormat="1" applyFont="1" applyFill="1" applyBorder="1" applyAlignment="1" applyProtection="1">
      <alignment horizontal="center" vertical="center" wrapText="1"/>
    </xf>
    <xf numFmtId="49" fontId="15" fillId="54" borderId="55" xfId="1484" applyNumberFormat="1" applyFont="1" applyFill="1" applyBorder="1" applyAlignment="1" applyProtection="1">
      <alignment horizontal="left" vertical="center" wrapText="1"/>
    </xf>
    <xf numFmtId="49" fontId="24" fillId="0" borderId="53" xfId="0" applyFont="1" applyBorder="1" applyAlignment="1" applyProtection="1">
      <alignment vertical="top"/>
    </xf>
    <xf numFmtId="0" fontId="15" fillId="54" borderId="57" xfId="1484" applyNumberFormat="1" applyFont="1" applyFill="1" applyBorder="1" applyAlignment="1" applyProtection="1">
      <alignment horizontal="center" vertical="center" wrapText="1"/>
    </xf>
    <xf numFmtId="49" fontId="15" fillId="30" borderId="63" xfId="0" applyFont="1" applyFill="1" applyBorder="1" applyAlignment="1" applyProtection="1">
      <alignment horizontal="center" vertical="center"/>
    </xf>
    <xf numFmtId="49" fontId="15" fillId="30" borderId="69" xfId="0" applyFont="1" applyFill="1" applyBorder="1" applyAlignment="1" applyProtection="1">
      <alignment horizontal="center" vertical="center"/>
    </xf>
    <xf numFmtId="49" fontId="15" fillId="30" borderId="70" xfId="0" applyFont="1" applyFill="1" applyBorder="1" applyAlignment="1" applyProtection="1">
      <alignment horizontal="center" vertical="center"/>
    </xf>
    <xf numFmtId="0" fontId="15" fillId="3" borderId="6" xfId="1496" applyFont="1" applyFill="1" applyBorder="1" applyAlignment="1" applyProtection="1">
      <alignment horizontal="center" vertical="center" wrapText="1"/>
    </xf>
    <xf numFmtId="49" fontId="20" fillId="56" borderId="0" xfId="0" applyFont="1" applyFill="1" applyAlignment="1" applyProtection="1">
      <alignment horizontal="center" vertical="top"/>
    </xf>
    <xf numFmtId="0" fontId="15" fillId="3" borderId="15" xfId="1493" applyFont="1" applyFill="1" applyBorder="1" applyAlignment="1" applyProtection="1">
      <alignment horizontal="center" wrapText="1"/>
    </xf>
    <xf numFmtId="49" fontId="23" fillId="2" borderId="30" xfId="1155" applyNumberFormat="1" applyFont="1" applyFill="1" applyBorder="1" applyAlignment="1" applyProtection="1">
      <alignment horizontal="center" vertical="center" wrapText="1"/>
    </xf>
    <xf numFmtId="49" fontId="23" fillId="2" borderId="31" xfId="1155" applyNumberFormat="1" applyFont="1" applyFill="1" applyBorder="1" applyAlignment="1" applyProtection="1">
      <alignment horizontal="center" vertical="center" wrapText="1"/>
    </xf>
    <xf numFmtId="49" fontId="23" fillId="2" borderId="77" xfId="1155" applyNumberFormat="1" applyFont="1" applyFill="1" applyBorder="1" applyAlignment="1" applyProtection="1">
      <alignment horizontal="center" vertical="center" wrapText="1"/>
    </xf>
    <xf numFmtId="49" fontId="18" fillId="3" borderId="24" xfId="1488" applyNumberFormat="1" applyFont="1" applyFill="1" applyBorder="1" applyAlignment="1" applyProtection="1">
      <alignment horizontal="center" vertical="center" wrapText="1"/>
    </xf>
    <xf numFmtId="49" fontId="18" fillId="3" borderId="34" xfId="1488" applyNumberFormat="1" applyFont="1" applyFill="1" applyBorder="1" applyAlignment="1" applyProtection="1">
      <alignment horizontal="center" vertical="center" wrapText="1"/>
    </xf>
    <xf numFmtId="49" fontId="18" fillId="3" borderId="100" xfId="1488" applyNumberFormat="1" applyFont="1" applyFill="1" applyBorder="1" applyAlignment="1" applyProtection="1">
      <alignment horizontal="center" vertical="center" wrapText="1"/>
    </xf>
    <xf numFmtId="49" fontId="10" fillId="4" borderId="96" xfId="1488" applyNumberFormat="1" applyFont="1" applyFill="1" applyBorder="1" applyAlignment="1" applyProtection="1">
      <alignment horizontal="center" vertical="center" wrapText="1"/>
      <protection locked="0"/>
    </xf>
    <xf numFmtId="49" fontId="10" fillId="4" borderId="97" xfId="1488" applyNumberFormat="1" applyFont="1" applyFill="1" applyBorder="1" applyAlignment="1" applyProtection="1">
      <alignment horizontal="center" vertical="center" wrapText="1"/>
      <protection locked="0"/>
    </xf>
    <xf numFmtId="49" fontId="10" fillId="4" borderId="98" xfId="1488" applyNumberFormat="1" applyFont="1" applyFill="1" applyBorder="1" applyAlignment="1" applyProtection="1">
      <alignment horizontal="center" vertical="center" wrapText="1"/>
      <protection locked="0"/>
    </xf>
    <xf numFmtId="49" fontId="10" fillId="4" borderId="31" xfId="1488" applyNumberFormat="1" applyFont="1" applyFill="1" applyBorder="1" applyAlignment="1" applyProtection="1">
      <alignment horizontal="center" vertical="center" wrapText="1"/>
      <protection locked="0"/>
    </xf>
    <xf numFmtId="49" fontId="10" fillId="4" borderId="77" xfId="1488" applyNumberFormat="1" applyFont="1" applyFill="1" applyBorder="1" applyAlignment="1" applyProtection="1">
      <alignment horizontal="center" vertical="center" wrapText="1"/>
      <protection locked="0"/>
    </xf>
    <xf numFmtId="49" fontId="10" fillId="4" borderId="6" xfId="1488" applyNumberFormat="1" applyFont="1" applyFill="1" applyBorder="1" applyAlignment="1" applyProtection="1">
      <alignment horizontal="center" vertical="center" wrapText="1"/>
      <protection locked="0"/>
    </xf>
    <xf numFmtId="49" fontId="10" fillId="4" borderId="25" xfId="1488" applyNumberFormat="1" applyFont="1" applyFill="1" applyBorder="1" applyAlignment="1" applyProtection="1">
      <alignment horizontal="center" vertical="center" wrapText="1"/>
      <protection locked="0"/>
    </xf>
    <xf numFmtId="0" fontId="18" fillId="4" borderId="96" xfId="1488" applyNumberFormat="1" applyFont="1" applyFill="1" applyBorder="1" applyAlignment="1" applyProtection="1">
      <alignment horizontal="left" vertical="center" wrapText="1"/>
      <protection locked="0"/>
    </xf>
    <xf numFmtId="0" fontId="18" fillId="4" borderId="97" xfId="1488" applyNumberFormat="1" applyFont="1" applyFill="1" applyBorder="1" applyAlignment="1" applyProtection="1">
      <alignment horizontal="left" vertical="center" wrapText="1"/>
      <protection locked="0"/>
    </xf>
    <xf numFmtId="0" fontId="18" fillId="4" borderId="98" xfId="1488" applyNumberFormat="1" applyFont="1" applyFill="1" applyBorder="1" applyAlignment="1" applyProtection="1">
      <alignment horizontal="left" vertical="center" wrapText="1"/>
      <protection locked="0"/>
    </xf>
    <xf numFmtId="49" fontId="18" fillId="4" borderId="6" xfId="1488" applyNumberFormat="1" applyFont="1" applyFill="1" applyBorder="1" applyAlignment="1" applyProtection="1">
      <alignment horizontal="center" vertical="center" wrapText="1"/>
      <protection locked="0"/>
    </xf>
    <xf numFmtId="49" fontId="18" fillId="4" borderId="25" xfId="1488" applyNumberFormat="1" applyFont="1" applyFill="1" applyBorder="1" applyAlignment="1" applyProtection="1">
      <alignment horizontal="center" vertical="center" wrapText="1"/>
      <protection locked="0"/>
    </xf>
    <xf numFmtId="49" fontId="18" fillId="3" borderId="23" xfId="1488" applyNumberFormat="1" applyFont="1" applyFill="1" applyBorder="1" applyAlignment="1" applyProtection="1">
      <alignment horizontal="center" vertical="center" wrapText="1"/>
    </xf>
    <xf numFmtId="49" fontId="18" fillId="3" borderId="102" xfId="1488" applyNumberFormat="1" applyFont="1" applyFill="1" applyBorder="1" applyAlignment="1" applyProtection="1">
      <alignment horizontal="center" vertical="center" wrapText="1"/>
    </xf>
    <xf numFmtId="49" fontId="18" fillId="3" borderId="103" xfId="1488" applyNumberFormat="1" applyFont="1" applyFill="1" applyBorder="1" applyAlignment="1" applyProtection="1">
      <alignment horizontal="center" vertical="center" wrapText="1"/>
    </xf>
    <xf numFmtId="49" fontId="24" fillId="54" borderId="6" xfId="1488" applyNumberFormat="1" applyFont="1" applyFill="1" applyBorder="1" applyAlignment="1" applyProtection="1">
      <alignment horizontal="center" vertical="center" wrapText="1"/>
    </xf>
    <xf numFmtId="49" fontId="24" fillId="54" borderId="25" xfId="1488" applyNumberFormat="1" applyFont="1" applyFill="1" applyBorder="1" applyAlignment="1" applyProtection="1">
      <alignment horizontal="center" vertical="center" wrapText="1"/>
    </xf>
    <xf numFmtId="49" fontId="18" fillId="4" borderId="96" xfId="1488" applyNumberFormat="1" applyFont="1" applyFill="1" applyBorder="1" applyAlignment="1" applyProtection="1">
      <alignment horizontal="center" vertical="center" wrapText="1"/>
      <protection locked="0"/>
    </xf>
    <xf numFmtId="49" fontId="18" fillId="4" borderId="97" xfId="1488" applyNumberFormat="1" applyFont="1" applyFill="1" applyBorder="1" applyAlignment="1" applyProtection="1">
      <alignment horizontal="center" vertical="center" wrapText="1"/>
      <protection locked="0"/>
    </xf>
    <xf numFmtId="49" fontId="18" fillId="4" borderId="98" xfId="1488" applyNumberFormat="1" applyFont="1" applyFill="1" applyBorder="1" applyAlignment="1" applyProtection="1">
      <alignment horizontal="center" vertical="center" wrapText="1"/>
      <protection locked="0"/>
    </xf>
    <xf numFmtId="49" fontId="18" fillId="0" borderId="96" xfId="1488" applyNumberFormat="1" applyFont="1" applyBorder="1" applyAlignment="1" applyProtection="1">
      <alignment horizontal="center" vertical="center" wrapText="1"/>
    </xf>
    <xf numFmtId="49" fontId="18" fillId="0" borderId="97" xfId="1488" applyNumberFormat="1" applyFont="1" applyBorder="1" applyAlignment="1" applyProtection="1">
      <alignment horizontal="center" vertical="center" wrapText="1"/>
    </xf>
    <xf numFmtId="49" fontId="18" fillId="0" borderId="98" xfId="1488" applyNumberFormat="1" applyFont="1" applyBorder="1" applyAlignment="1" applyProtection="1">
      <alignment horizontal="center" vertical="center" wrapText="1"/>
    </xf>
    <xf numFmtId="0" fontId="10" fillId="4" borderId="96" xfId="1488" applyNumberFormat="1" applyFont="1" applyFill="1" applyBorder="1" applyAlignment="1" applyProtection="1">
      <alignment horizontal="center" vertical="center" wrapText="1"/>
      <protection locked="0"/>
    </xf>
    <xf numFmtId="0" fontId="10" fillId="4" borderId="97" xfId="1488" applyNumberFormat="1" applyFont="1" applyFill="1" applyBorder="1" applyAlignment="1" applyProtection="1">
      <alignment horizontal="center" vertical="center" wrapText="1"/>
      <protection locked="0"/>
    </xf>
    <xf numFmtId="0" fontId="10" fillId="4" borderId="98" xfId="1488" applyNumberFormat="1" applyFont="1" applyFill="1" applyBorder="1" applyAlignment="1" applyProtection="1">
      <alignment horizontal="center" vertical="center" wrapText="1"/>
      <protection locked="0"/>
    </xf>
    <xf numFmtId="49" fontId="10" fillId="4" borderId="81" xfId="1488" applyNumberFormat="1" applyFont="1" applyFill="1" applyBorder="1" applyAlignment="1" applyProtection="1">
      <alignment horizontal="center" vertical="center" wrapText="1"/>
      <protection locked="0"/>
    </xf>
    <xf numFmtId="49" fontId="10" fillId="4" borderId="82" xfId="1488" applyNumberFormat="1" applyFont="1" applyFill="1" applyBorder="1" applyAlignment="1" applyProtection="1">
      <alignment horizontal="center" vertical="center" wrapText="1"/>
      <protection locked="0"/>
    </xf>
    <xf numFmtId="49" fontId="10" fillId="4" borderId="83" xfId="1488" applyNumberFormat="1" applyFont="1" applyFill="1" applyBorder="1" applyAlignment="1" applyProtection="1">
      <alignment horizontal="center" vertical="center" wrapText="1"/>
      <protection locked="0"/>
    </xf>
    <xf numFmtId="49" fontId="10" fillId="51" borderId="33" xfId="1488" applyNumberFormat="1" applyFont="1" applyFill="1" applyBorder="1" applyAlignment="1" applyProtection="1">
      <alignment horizontal="center" vertical="center" wrapText="1"/>
      <protection locked="0"/>
    </xf>
    <xf numFmtId="49" fontId="10" fillId="51" borderId="101" xfId="1488" applyNumberFormat="1" applyFont="1" applyFill="1" applyBorder="1" applyAlignment="1" applyProtection="1">
      <alignment horizontal="center" vertical="center" wrapText="1"/>
      <protection locked="0"/>
    </xf>
    <xf numFmtId="49" fontId="15" fillId="0" borderId="34" xfId="1488" applyNumberFormat="1" applyFont="1" applyBorder="1" applyAlignment="1" applyProtection="1">
      <alignment horizontal="center" vertical="center" wrapText="1"/>
    </xf>
    <xf numFmtId="49" fontId="15" fillId="0" borderId="100" xfId="1488" applyNumberFormat="1" applyFont="1" applyBorder="1" applyAlignment="1" applyProtection="1">
      <alignment horizontal="center" vertical="center" wrapText="1"/>
    </xf>
    <xf numFmtId="49" fontId="18" fillId="0" borderId="6" xfId="1488" applyNumberFormat="1" applyFont="1" applyBorder="1" applyAlignment="1" applyProtection="1">
      <alignment horizontal="center" vertical="center" wrapText="1"/>
    </xf>
    <xf numFmtId="49" fontId="24" fillId="3" borderId="24" xfId="1488" applyNumberFormat="1" applyFont="1" applyFill="1" applyBorder="1" applyAlignment="1" applyProtection="1">
      <alignment horizontal="center" vertical="center" wrapText="1"/>
    </xf>
    <xf numFmtId="49" fontId="24" fillId="3" borderId="34" xfId="1488" applyNumberFormat="1" applyFont="1" applyFill="1" applyBorder="1" applyAlignment="1" applyProtection="1">
      <alignment horizontal="center" vertical="center" wrapText="1"/>
    </xf>
    <xf numFmtId="49" fontId="24" fillId="3" borderId="100" xfId="1488" applyNumberFormat="1" applyFont="1" applyFill="1" applyBorder="1" applyAlignment="1" applyProtection="1">
      <alignment horizontal="center" vertical="center" wrapText="1"/>
    </xf>
    <xf numFmtId="49" fontId="10" fillId="51" borderId="6" xfId="1488" applyNumberFormat="1" applyFont="1" applyFill="1" applyBorder="1" applyAlignment="1" applyProtection="1">
      <alignment horizontal="center" vertical="center" wrapText="1"/>
      <protection locked="0"/>
    </xf>
    <xf numFmtId="49" fontId="10" fillId="51" borderId="25" xfId="1488" applyNumberFormat="1" applyFont="1" applyFill="1" applyBorder="1" applyAlignment="1" applyProtection="1">
      <alignment horizontal="center" vertical="center" wrapText="1"/>
      <protection locked="0"/>
    </xf>
    <xf numFmtId="49" fontId="15" fillId="53" borderId="96" xfId="1488" applyNumberFormat="1" applyFont="1" applyFill="1" applyBorder="1" applyAlignment="1" applyProtection="1">
      <alignment horizontal="center" vertical="center" wrapText="1"/>
    </xf>
    <xf numFmtId="49" fontId="15" fillId="53" borderId="97" xfId="1488" applyNumberFormat="1" applyFont="1" applyFill="1" applyBorder="1" applyAlignment="1" applyProtection="1">
      <alignment horizontal="center" vertical="center" wrapText="1"/>
    </xf>
    <xf numFmtId="49" fontId="15" fillId="53" borderId="99" xfId="1488" applyNumberFormat="1" applyFont="1" applyFill="1" applyBorder="1" applyAlignment="1" applyProtection="1">
      <alignment horizontal="center" vertical="center" wrapText="1"/>
    </xf>
  </cellXfs>
  <cellStyles count="1751">
    <cellStyle name=" 1" xfId="1"/>
    <cellStyle name="_x000a_bidires=100_x000d_" xfId="2"/>
    <cellStyle name="%" xfId="3"/>
    <cellStyle name="%_Inputs" xfId="4"/>
    <cellStyle name="%_Inputs (const)" xfId="5"/>
    <cellStyle name="%_Inputs Co" xfId="6"/>
    <cellStyle name="?…?ж?Ш?и [0.00]" xfId="7"/>
    <cellStyle name="?W??_‘O’с?р??" xfId="8"/>
    <cellStyle name="_CashFlow_2007_проект_02_02_final" xfId="9"/>
    <cellStyle name="_Model_RAB Мой" xfId="10"/>
    <cellStyle name="_Model_RAB Мой 2" xfId="11"/>
    <cellStyle name="_Model_RAB Мой 2_OREP.KU.2011.MONTHLY.02(v0.1)" xfId="12"/>
    <cellStyle name="_Model_RAB Мой 2_OREP.KU.2011.MONTHLY.02(v0.4)" xfId="13"/>
    <cellStyle name="_Model_RAB Мой_46EE.2011(v1.0)" xfId="14"/>
    <cellStyle name="_Model_RAB Мой_ARMRAZR" xfId="15"/>
    <cellStyle name="_Model_RAB Мой_BALANCE.WARM.2011YEAR.NEW.UPDATE.SCHEME" xfId="16"/>
    <cellStyle name="_Model_RAB Мой_EE.2REK.P2011.4.78(v0.3)" xfId="17"/>
    <cellStyle name="_Model_RAB Мой_INVEST.EE.PLAN.4.78(v0.1)" xfId="18"/>
    <cellStyle name="_Model_RAB Мой_INVEST.EE.PLAN.4.78(v0.3)" xfId="19"/>
    <cellStyle name="_Model_RAB Мой_INVEST.PLAN.4.78(v0.1)" xfId="20"/>
    <cellStyle name="_Model_RAB Мой_INVEST.WARM.PLAN.4.78(v0.1)" xfId="21"/>
    <cellStyle name="_Model_RAB Мой_INVEST_WARM_PLAN" xfId="22"/>
    <cellStyle name="_Model_RAB Мой_NADB.JNVLS.APTEKA.2011(v1.3.3)" xfId="23"/>
    <cellStyle name="_Model_RAB Мой_NADB.JNVLS.APTEKA.2011(v1.3.4)" xfId="24"/>
    <cellStyle name="_Model_RAB Мой_PREDEL.JKH.UTV.2011(v1.0.1)" xfId="25"/>
    <cellStyle name="_Model_RAB Мой_TEST.TEMPLATE" xfId="26"/>
    <cellStyle name="_Model_RAB Мой_UPDATE.46EE.2011.TO.1.1" xfId="27"/>
    <cellStyle name="_Model_RAB Мой_UPDATE.BALANCE.WARM.2011YEAR.TO.1.1" xfId="28"/>
    <cellStyle name="_Model_RAB_MRSK_svod" xfId="29"/>
    <cellStyle name="_Model_RAB_MRSK_svod 2" xfId="30"/>
    <cellStyle name="_Model_RAB_MRSK_svod 2_OREP.KU.2011.MONTHLY.02(v0.1)" xfId="31"/>
    <cellStyle name="_Model_RAB_MRSK_svod 2_OREP.KU.2011.MONTHLY.02(v0.4)" xfId="32"/>
    <cellStyle name="_Model_RAB_MRSK_svod_46EE.2011(v1.0)" xfId="33"/>
    <cellStyle name="_Model_RAB_MRSK_svod_ARMRAZR" xfId="34"/>
    <cellStyle name="_Model_RAB_MRSK_svod_BALANCE.WARM.2011YEAR.NEW.UPDATE.SCHEME" xfId="35"/>
    <cellStyle name="_Model_RAB_MRSK_svod_EE.2REK.P2011.4.78(v0.3)" xfId="36"/>
    <cellStyle name="_Model_RAB_MRSK_svod_INVEST.EE.PLAN.4.78(v0.1)" xfId="37"/>
    <cellStyle name="_Model_RAB_MRSK_svod_INVEST.EE.PLAN.4.78(v0.3)" xfId="38"/>
    <cellStyle name="_Model_RAB_MRSK_svod_INVEST.PLAN.4.78(v0.1)" xfId="39"/>
    <cellStyle name="_Model_RAB_MRSK_svod_INVEST.WARM.PLAN.4.78(v0.1)" xfId="40"/>
    <cellStyle name="_Model_RAB_MRSK_svod_INVEST_WARM_PLAN" xfId="41"/>
    <cellStyle name="_Model_RAB_MRSK_svod_NADB.JNVLS.APTEKA.2011(v1.3.3)" xfId="42"/>
    <cellStyle name="_Model_RAB_MRSK_svod_NADB.JNVLS.APTEKA.2011(v1.3.4)" xfId="43"/>
    <cellStyle name="_Model_RAB_MRSK_svod_PREDEL.JKH.UTV.2011(v1.0.1)" xfId="44"/>
    <cellStyle name="_Model_RAB_MRSK_svod_TEST.TEMPLATE" xfId="45"/>
    <cellStyle name="_Model_RAB_MRSK_svod_UPDATE.46EE.2011.TO.1.1" xfId="46"/>
    <cellStyle name="_Model_RAB_MRSK_svod_UPDATE.BALANCE.WARM.2011YEAR.TO.1.1" xfId="47"/>
    <cellStyle name="_Plug" xfId="48"/>
    <cellStyle name="_Бюджет2006_ПОКАЗАТЕЛИ СВОДНЫЕ" xfId="49"/>
    <cellStyle name="_ВО ОП ТЭС-ОТ- 2007" xfId="50"/>
    <cellStyle name="_ВФ ОАО ТЭС-ОТ- 2009" xfId="51"/>
    <cellStyle name="_выручка по присоединениям2" xfId="52"/>
    <cellStyle name="_Договор аренды ЯЭ с разбивкой" xfId="53"/>
    <cellStyle name="_Защита ФЗП" xfId="54"/>
    <cellStyle name="_Исходные данные для модели" xfId="55"/>
    <cellStyle name="_Консолидация-2008-проект-new" xfId="56"/>
    <cellStyle name="_МОДЕЛЬ_1 (2)" xfId="57"/>
    <cellStyle name="_МОДЕЛЬ_1 (2) 2" xfId="58"/>
    <cellStyle name="_МОДЕЛЬ_1 (2) 2_OREP.KU.2011.MONTHLY.02(v0.1)" xfId="59"/>
    <cellStyle name="_МОДЕЛЬ_1 (2) 2_OREP.KU.2011.MONTHLY.02(v0.4)" xfId="60"/>
    <cellStyle name="_МОДЕЛЬ_1 (2)_46EE.2011(v1.0)" xfId="61"/>
    <cellStyle name="_МОДЕЛЬ_1 (2)_ARMRAZR" xfId="62"/>
    <cellStyle name="_МОДЕЛЬ_1 (2)_BALANCE.WARM.2011YEAR.NEW.UPDATE.SCHEME" xfId="63"/>
    <cellStyle name="_МОДЕЛЬ_1 (2)_EE.2REK.P2011.4.78(v0.3)" xfId="64"/>
    <cellStyle name="_МОДЕЛЬ_1 (2)_INVEST.EE.PLAN.4.78(v0.1)" xfId="65"/>
    <cellStyle name="_МОДЕЛЬ_1 (2)_INVEST.EE.PLAN.4.78(v0.3)" xfId="66"/>
    <cellStyle name="_МОДЕЛЬ_1 (2)_INVEST.PLAN.4.78(v0.1)" xfId="67"/>
    <cellStyle name="_МОДЕЛЬ_1 (2)_INVEST.WARM.PLAN.4.78(v0.1)" xfId="68"/>
    <cellStyle name="_МОДЕЛЬ_1 (2)_INVEST_WARM_PLAN" xfId="69"/>
    <cellStyle name="_МОДЕЛЬ_1 (2)_NADB.JNVLS.APTEKA.2011(v1.3.3)" xfId="70"/>
    <cellStyle name="_МОДЕЛЬ_1 (2)_NADB.JNVLS.APTEKA.2011(v1.3.4)" xfId="71"/>
    <cellStyle name="_МОДЕЛЬ_1 (2)_PREDEL.JKH.UTV.2011(v1.0.1)" xfId="72"/>
    <cellStyle name="_МОДЕЛЬ_1 (2)_TEST.TEMPLATE" xfId="73"/>
    <cellStyle name="_МОДЕЛЬ_1 (2)_UPDATE.46EE.2011.TO.1.1" xfId="74"/>
    <cellStyle name="_МОДЕЛЬ_1 (2)_UPDATE.BALANCE.WARM.2011YEAR.TO.1.1" xfId="75"/>
    <cellStyle name="_НВВ 2009 постатейно свод по филиалам_09_02_09" xfId="76"/>
    <cellStyle name="_НВВ 2009 постатейно свод по филиалам_для Валентина" xfId="77"/>
    <cellStyle name="_Омск" xfId="78"/>
    <cellStyle name="_ОТ ИД 2009" xfId="79"/>
    <cellStyle name="_пр 5 тариф RAB" xfId="80"/>
    <cellStyle name="_пр 5 тариф RAB 2" xfId="81"/>
    <cellStyle name="_пр 5 тариф RAB 2_OREP.KU.2011.MONTHLY.02(v0.1)" xfId="82"/>
    <cellStyle name="_пр 5 тариф RAB 2_OREP.KU.2011.MONTHLY.02(v0.4)" xfId="83"/>
    <cellStyle name="_пр 5 тариф RAB_46EE.2011(v1.0)" xfId="84"/>
    <cellStyle name="_пр 5 тариф RAB_ARMRAZR" xfId="85"/>
    <cellStyle name="_пр 5 тариф RAB_BALANCE.WARM.2011YEAR.NEW.UPDATE.SCHEME" xfId="86"/>
    <cellStyle name="_пр 5 тариф RAB_EE.2REK.P2011.4.78(v0.3)" xfId="87"/>
    <cellStyle name="_пр 5 тариф RAB_INVEST.EE.PLAN.4.78(v0.1)" xfId="88"/>
    <cellStyle name="_пр 5 тариф RAB_INVEST.EE.PLAN.4.78(v0.3)" xfId="89"/>
    <cellStyle name="_пр 5 тариф RAB_INVEST.PLAN.4.78(v0.1)" xfId="90"/>
    <cellStyle name="_пр 5 тариф RAB_INVEST.WARM.PLAN.4.78(v0.1)" xfId="91"/>
    <cellStyle name="_пр 5 тариф RAB_INVEST_WARM_PLAN" xfId="92"/>
    <cellStyle name="_пр 5 тариф RAB_NADB.JNVLS.APTEKA.2011(v1.3.3)" xfId="93"/>
    <cellStyle name="_пр 5 тариф RAB_NADB.JNVLS.APTEKA.2011(v1.3.4)" xfId="94"/>
    <cellStyle name="_пр 5 тариф RAB_PREDEL.JKH.UTV.2011(v1.0.1)" xfId="95"/>
    <cellStyle name="_пр 5 тариф RAB_TEST.TEMPLATE" xfId="96"/>
    <cellStyle name="_пр 5 тариф RAB_UPDATE.46EE.2011.TO.1.1" xfId="97"/>
    <cellStyle name="_пр 5 тариф RAB_UPDATE.BALANCE.WARM.2011YEAR.TO.1.1" xfId="98"/>
    <cellStyle name="_Предожение _ДБП_2009 г ( согласованные БП)  (2)" xfId="99"/>
    <cellStyle name="_Приложение 2 0806 факт" xfId="100"/>
    <cellStyle name="_Приложение МТС-3-КС" xfId="101"/>
    <cellStyle name="_Приложение-МТС--2-1" xfId="102"/>
    <cellStyle name="_Расчет RAB_22072008" xfId="103"/>
    <cellStyle name="_Расчет RAB_22072008 2" xfId="104"/>
    <cellStyle name="_Расчет RAB_22072008 2_OREP.KU.2011.MONTHLY.02(v0.1)" xfId="105"/>
    <cellStyle name="_Расчет RAB_22072008 2_OREP.KU.2011.MONTHLY.02(v0.4)" xfId="106"/>
    <cellStyle name="_Расчет RAB_22072008_46EE.2011(v1.0)" xfId="107"/>
    <cellStyle name="_Расчет RAB_22072008_ARMRAZR" xfId="108"/>
    <cellStyle name="_Расчет RAB_22072008_BALANCE.WARM.2011YEAR.NEW.UPDATE.SCHEME" xfId="109"/>
    <cellStyle name="_Расчет RAB_22072008_EE.2REK.P2011.4.78(v0.3)" xfId="110"/>
    <cellStyle name="_Расчет RAB_22072008_INVEST.EE.PLAN.4.78(v0.1)" xfId="111"/>
    <cellStyle name="_Расчет RAB_22072008_INVEST.EE.PLAN.4.78(v0.3)" xfId="112"/>
    <cellStyle name="_Расчет RAB_22072008_INVEST.PLAN.4.78(v0.1)" xfId="113"/>
    <cellStyle name="_Расчет RAB_22072008_INVEST.WARM.PLAN.4.78(v0.1)" xfId="114"/>
    <cellStyle name="_Расчет RAB_22072008_INVEST_WARM_PLAN" xfId="115"/>
    <cellStyle name="_Расчет RAB_22072008_NADB.JNVLS.APTEKA.2011(v1.3.3)" xfId="116"/>
    <cellStyle name="_Расчет RAB_22072008_NADB.JNVLS.APTEKA.2011(v1.3.4)" xfId="117"/>
    <cellStyle name="_Расчет RAB_22072008_PREDEL.JKH.UTV.2011(v1.0.1)" xfId="118"/>
    <cellStyle name="_Расчет RAB_22072008_TEST.TEMPLATE" xfId="119"/>
    <cellStyle name="_Расчет RAB_22072008_UPDATE.46EE.2011.TO.1.1" xfId="120"/>
    <cellStyle name="_Расчет RAB_22072008_UPDATE.BALANCE.WARM.2011YEAR.TO.1.1" xfId="121"/>
    <cellStyle name="_Расчет RAB_Лен и МОЭСК_с 2010 года_14.04.2009_со сглаж_version 3.0_без ФСК" xfId="122"/>
    <cellStyle name="_Расчет RAB_Лен и МОЭСК_с 2010 года_14.04.2009_со сглаж_version 3.0_без ФСК 2" xfId="123"/>
    <cellStyle name="_Расчет RAB_Лен и МОЭСК_с 2010 года_14.04.2009_со сглаж_version 3.0_без ФСК 2_OREP.KU.2011.MONTHLY.02(v0.1)" xfId="124"/>
    <cellStyle name="_Расчет RAB_Лен и МОЭСК_с 2010 года_14.04.2009_со сглаж_version 3.0_без ФСК 2_OREP.KU.2011.MONTHLY.02(v0.4)" xfId="125"/>
    <cellStyle name="_Расчет RAB_Лен и МОЭСК_с 2010 года_14.04.2009_со сглаж_version 3.0_без ФСК_46EE.2011(v1.0)" xfId="126"/>
    <cellStyle name="_Расчет RAB_Лен и МОЭСК_с 2010 года_14.04.2009_со сглаж_version 3.0_без ФСК_ARMRAZR" xfId="127"/>
    <cellStyle name="_Расчет RAB_Лен и МОЭСК_с 2010 года_14.04.2009_со сглаж_version 3.0_без ФСК_BALANCE.WARM.2011YEAR.NEW.UPDATE.SCHEME" xfId="128"/>
    <cellStyle name="_Расчет RAB_Лен и МОЭСК_с 2010 года_14.04.2009_со сглаж_version 3.0_без ФСК_EE.2REK.P2011.4.78(v0.3)" xfId="129"/>
    <cellStyle name="_Расчет RAB_Лен и МОЭСК_с 2010 года_14.04.2009_со сглаж_version 3.0_без ФСК_INVEST.EE.PLAN.4.78(v0.1)" xfId="130"/>
    <cellStyle name="_Расчет RAB_Лен и МОЭСК_с 2010 года_14.04.2009_со сглаж_version 3.0_без ФСК_INVEST.EE.PLAN.4.78(v0.3)" xfId="131"/>
    <cellStyle name="_Расчет RAB_Лен и МОЭСК_с 2010 года_14.04.2009_со сглаж_version 3.0_без ФСК_INVEST.PLAN.4.78(v0.1)" xfId="132"/>
    <cellStyle name="_Расчет RAB_Лен и МОЭСК_с 2010 года_14.04.2009_со сглаж_version 3.0_без ФСК_INVEST.WARM.PLAN.4.78(v0.1)" xfId="133"/>
    <cellStyle name="_Расчет RAB_Лен и МОЭСК_с 2010 года_14.04.2009_со сглаж_version 3.0_без ФСК_INVEST_WARM_PLAN" xfId="134"/>
    <cellStyle name="_Расчет RAB_Лен и МОЭСК_с 2010 года_14.04.2009_со сглаж_version 3.0_без ФСК_NADB.JNVLS.APTEKA.2011(v1.3.3)" xfId="135"/>
    <cellStyle name="_Расчет RAB_Лен и МОЭСК_с 2010 года_14.04.2009_со сглаж_version 3.0_без ФСК_NADB.JNVLS.APTEKA.2011(v1.3.4)" xfId="136"/>
    <cellStyle name="_Расчет RAB_Лен и МОЭСК_с 2010 года_14.04.2009_со сглаж_version 3.0_без ФСК_PREDEL.JKH.UTV.2011(v1.0.1)" xfId="137"/>
    <cellStyle name="_Расчет RAB_Лен и МОЭСК_с 2010 года_14.04.2009_со сглаж_version 3.0_без ФСК_TEST.TEMPLATE" xfId="138"/>
    <cellStyle name="_Расчет RAB_Лен и МОЭСК_с 2010 года_14.04.2009_со сглаж_version 3.0_без ФСК_UPDATE.46EE.2011.TO.1.1" xfId="139"/>
    <cellStyle name="_Расчет RAB_Лен и МОЭСК_с 2010 года_14.04.2009_со сглаж_version 3.0_без ФСК_UPDATE.BALANCE.WARM.2011YEAR.TO.1.1" xfId="140"/>
    <cellStyle name="_Свод по ИПР (2)" xfId="141"/>
    <cellStyle name="_Справочник затрат_ЛХ_20.10.05" xfId="142"/>
    <cellStyle name="_таблицы для расчетов28-04-08_2006-2009_прибыль корр_по ИА" xfId="143"/>
    <cellStyle name="_таблицы для расчетов28-04-08_2006-2009с ИА" xfId="144"/>
    <cellStyle name="_Форма 6  РТК.xls(отчет по Адр пр. ЛО)" xfId="145"/>
    <cellStyle name="_Формат разбивки по МРСК_РСК" xfId="146"/>
    <cellStyle name="_Формат_для Согласования" xfId="147"/>
    <cellStyle name="_ХХХ Прил 2 Формы бюджетных документов 2007" xfId="148"/>
    <cellStyle name="_экон.форм-т ВО 1 с разбивкой" xfId="149"/>
    <cellStyle name="’К‰Э [0.00]" xfId="150"/>
    <cellStyle name="’ћѓћ‚›‰" xfId="151"/>
    <cellStyle name="”€ќђќ‘ћ‚›‰" xfId="152"/>
    <cellStyle name="”€љ‘€ђћ‚ђќќ›‰" xfId="153"/>
    <cellStyle name="”ќђќ‘ћ‚›‰" xfId="154"/>
    <cellStyle name="”љ‘ђћ‚ђќќ›‰" xfId="155"/>
    <cellStyle name="„…ќ…†ќ›‰" xfId="156"/>
    <cellStyle name="‡ђѓћ‹ћ‚ћљ1" xfId="157"/>
    <cellStyle name="‡ђѓћ‹ћ‚ћљ2" xfId="158"/>
    <cellStyle name="€’ћѓћ‚›‰" xfId="159"/>
    <cellStyle name="1Normal" xfId="160"/>
    <cellStyle name="20% - Accent1" xfId="161"/>
    <cellStyle name="20% - Accent1 2" xfId="162"/>
    <cellStyle name="20% - Accent1 3" xfId="163"/>
    <cellStyle name="20% - Accent1_46EE.2011(v1.0)" xfId="164"/>
    <cellStyle name="20% - Accent2" xfId="165"/>
    <cellStyle name="20% - Accent2 2" xfId="166"/>
    <cellStyle name="20% - Accent2 3" xfId="167"/>
    <cellStyle name="20% - Accent2_46EE.2011(v1.0)" xfId="168"/>
    <cellStyle name="20% - Accent3" xfId="169"/>
    <cellStyle name="20% - Accent3 2" xfId="170"/>
    <cellStyle name="20% - Accent3 3" xfId="171"/>
    <cellStyle name="20% - Accent3_46EE.2011(v1.0)" xfId="172"/>
    <cellStyle name="20% - Accent4" xfId="173"/>
    <cellStyle name="20% - Accent4 2" xfId="174"/>
    <cellStyle name="20% - Accent4 3" xfId="175"/>
    <cellStyle name="20% - Accent4_46EE.2011(v1.0)" xfId="176"/>
    <cellStyle name="20% - Accent5" xfId="177"/>
    <cellStyle name="20% - Accent5 2" xfId="178"/>
    <cellStyle name="20% - Accent5 3" xfId="179"/>
    <cellStyle name="20% - Accent5_46EE.2011(v1.0)" xfId="180"/>
    <cellStyle name="20% - Accent6" xfId="181"/>
    <cellStyle name="20% - Accent6 2" xfId="182"/>
    <cellStyle name="20% - Accent6 3" xfId="183"/>
    <cellStyle name="20% - Accent6_46EE.2011(v1.0)" xfId="184"/>
    <cellStyle name="20% - Акцент1" xfId="185" builtinId="30" customBuiltin="1"/>
    <cellStyle name="20% - Акцент1 10" xfId="186"/>
    <cellStyle name="20% - Акцент1 2" xfId="187"/>
    <cellStyle name="20% - Акцент1 2 2" xfId="188"/>
    <cellStyle name="20% - Акцент1 2 3" xfId="189"/>
    <cellStyle name="20% - Акцент1 2_46EE.2011(v1.0)" xfId="190"/>
    <cellStyle name="20% - Акцент1 3" xfId="191"/>
    <cellStyle name="20% - Акцент1 3 2" xfId="192"/>
    <cellStyle name="20% - Акцент1 3 3" xfId="193"/>
    <cellStyle name="20% - Акцент1 3_46EE.2011(v1.0)" xfId="194"/>
    <cellStyle name="20% - Акцент1 4" xfId="195"/>
    <cellStyle name="20% - Акцент1 4 2" xfId="196"/>
    <cellStyle name="20% - Акцент1 4 3" xfId="197"/>
    <cellStyle name="20% - Акцент1 4_46EE.2011(v1.0)" xfId="198"/>
    <cellStyle name="20% - Акцент1 5" xfId="199"/>
    <cellStyle name="20% - Акцент1 5 2" xfId="200"/>
    <cellStyle name="20% - Акцент1 5 3" xfId="201"/>
    <cellStyle name="20% - Акцент1 5_46EE.2011(v1.0)" xfId="202"/>
    <cellStyle name="20% - Акцент1 6" xfId="203"/>
    <cellStyle name="20% - Акцент1 6 2" xfId="204"/>
    <cellStyle name="20% - Акцент1 6 3" xfId="205"/>
    <cellStyle name="20% - Акцент1 6_46EE.2011(v1.0)" xfId="206"/>
    <cellStyle name="20% - Акцент1 7" xfId="207"/>
    <cellStyle name="20% - Акцент1 7 2" xfId="208"/>
    <cellStyle name="20% - Акцент1 7 3" xfId="209"/>
    <cellStyle name="20% - Акцент1 7_46EE.2011(v1.0)" xfId="210"/>
    <cellStyle name="20% - Акцент1 8" xfId="211"/>
    <cellStyle name="20% - Акцент1 8 2" xfId="212"/>
    <cellStyle name="20% - Акцент1 8 3" xfId="213"/>
    <cellStyle name="20% - Акцент1 8_46EE.2011(v1.0)" xfId="214"/>
    <cellStyle name="20% - Акцент1 9" xfId="215"/>
    <cellStyle name="20% - Акцент1 9 2" xfId="216"/>
    <cellStyle name="20% - Акцент1 9 3" xfId="217"/>
    <cellStyle name="20% - Акцент1 9_46EE.2011(v1.0)" xfId="218"/>
    <cellStyle name="20% - Акцент2" xfId="219" builtinId="34" customBuiltin="1"/>
    <cellStyle name="20% - Акцент2 10" xfId="220"/>
    <cellStyle name="20% - Акцент2 2" xfId="221"/>
    <cellStyle name="20% - Акцент2 2 2" xfId="222"/>
    <cellStyle name="20% - Акцент2 2 3" xfId="223"/>
    <cellStyle name="20% - Акцент2 2_46EE.2011(v1.0)" xfId="224"/>
    <cellStyle name="20% - Акцент2 3" xfId="225"/>
    <cellStyle name="20% - Акцент2 3 2" xfId="226"/>
    <cellStyle name="20% - Акцент2 3 3" xfId="227"/>
    <cellStyle name="20% - Акцент2 3_46EE.2011(v1.0)" xfId="228"/>
    <cellStyle name="20% - Акцент2 4" xfId="229"/>
    <cellStyle name="20% - Акцент2 4 2" xfId="230"/>
    <cellStyle name="20% - Акцент2 4 3" xfId="231"/>
    <cellStyle name="20% - Акцент2 4_46EE.2011(v1.0)" xfId="232"/>
    <cellStyle name="20% - Акцент2 5" xfId="233"/>
    <cellStyle name="20% - Акцент2 5 2" xfId="234"/>
    <cellStyle name="20% - Акцент2 5 3" xfId="235"/>
    <cellStyle name="20% - Акцент2 5_46EE.2011(v1.0)" xfId="236"/>
    <cellStyle name="20% - Акцент2 6" xfId="237"/>
    <cellStyle name="20% - Акцент2 6 2" xfId="238"/>
    <cellStyle name="20% - Акцент2 6 3" xfId="239"/>
    <cellStyle name="20% - Акцент2 6_46EE.2011(v1.0)" xfId="240"/>
    <cellStyle name="20% - Акцент2 7" xfId="241"/>
    <cellStyle name="20% - Акцент2 7 2" xfId="242"/>
    <cellStyle name="20% - Акцент2 7 3" xfId="243"/>
    <cellStyle name="20% - Акцент2 7_46EE.2011(v1.0)" xfId="244"/>
    <cellStyle name="20% - Акцент2 8" xfId="245"/>
    <cellStyle name="20% - Акцент2 8 2" xfId="246"/>
    <cellStyle name="20% - Акцент2 8 3" xfId="247"/>
    <cellStyle name="20% - Акцент2 8_46EE.2011(v1.0)" xfId="248"/>
    <cellStyle name="20% - Акцент2 9" xfId="249"/>
    <cellStyle name="20% - Акцент2 9 2" xfId="250"/>
    <cellStyle name="20% - Акцент2 9 3" xfId="251"/>
    <cellStyle name="20% - Акцент2 9_46EE.2011(v1.0)" xfId="252"/>
    <cellStyle name="20% - Акцент3" xfId="253" builtinId="38" customBuiltin="1"/>
    <cellStyle name="20% - Акцент3 10" xfId="254"/>
    <cellStyle name="20% - Акцент3 2" xfId="255"/>
    <cellStyle name="20% - Акцент3 2 2" xfId="256"/>
    <cellStyle name="20% - Акцент3 2 3" xfId="257"/>
    <cellStyle name="20% - Акцент3 2_46EE.2011(v1.0)" xfId="258"/>
    <cellStyle name="20% - Акцент3 3" xfId="259"/>
    <cellStyle name="20% - Акцент3 3 2" xfId="260"/>
    <cellStyle name="20% - Акцент3 3 3" xfId="261"/>
    <cellStyle name="20% - Акцент3 3_46EE.2011(v1.0)" xfId="262"/>
    <cellStyle name="20% - Акцент3 4" xfId="263"/>
    <cellStyle name="20% - Акцент3 4 2" xfId="264"/>
    <cellStyle name="20% - Акцент3 4 3" xfId="265"/>
    <cellStyle name="20% - Акцент3 4_46EE.2011(v1.0)" xfId="266"/>
    <cellStyle name="20% - Акцент3 5" xfId="267"/>
    <cellStyle name="20% - Акцент3 5 2" xfId="268"/>
    <cellStyle name="20% - Акцент3 5 3" xfId="269"/>
    <cellStyle name="20% - Акцент3 5_46EE.2011(v1.0)" xfId="270"/>
    <cellStyle name="20% - Акцент3 6" xfId="271"/>
    <cellStyle name="20% - Акцент3 6 2" xfId="272"/>
    <cellStyle name="20% - Акцент3 6 3" xfId="273"/>
    <cellStyle name="20% - Акцент3 6_46EE.2011(v1.0)" xfId="274"/>
    <cellStyle name="20% - Акцент3 7" xfId="275"/>
    <cellStyle name="20% - Акцент3 7 2" xfId="276"/>
    <cellStyle name="20% - Акцент3 7 3" xfId="277"/>
    <cellStyle name="20% - Акцент3 7_46EE.2011(v1.0)" xfId="278"/>
    <cellStyle name="20% - Акцент3 8" xfId="279"/>
    <cellStyle name="20% - Акцент3 8 2" xfId="280"/>
    <cellStyle name="20% - Акцент3 8 3" xfId="281"/>
    <cellStyle name="20% - Акцент3 8_46EE.2011(v1.0)" xfId="282"/>
    <cellStyle name="20% - Акцент3 9" xfId="283"/>
    <cellStyle name="20% - Акцент3 9 2" xfId="284"/>
    <cellStyle name="20% - Акцент3 9 3" xfId="285"/>
    <cellStyle name="20% - Акцент3 9_46EE.2011(v1.0)" xfId="286"/>
    <cellStyle name="20% - Акцент4" xfId="287" builtinId="42" customBuiltin="1"/>
    <cellStyle name="20% - Акцент4 10" xfId="288"/>
    <cellStyle name="20% - Акцент4 2" xfId="289"/>
    <cellStyle name="20% - Акцент4 2 2" xfId="290"/>
    <cellStyle name="20% - Акцент4 2 3" xfId="291"/>
    <cellStyle name="20% - Акцент4 2_46EE.2011(v1.0)" xfId="292"/>
    <cellStyle name="20% - Акцент4 3" xfId="293"/>
    <cellStyle name="20% - Акцент4 3 2" xfId="294"/>
    <cellStyle name="20% - Акцент4 3 3" xfId="295"/>
    <cellStyle name="20% - Акцент4 3_46EE.2011(v1.0)" xfId="296"/>
    <cellStyle name="20% - Акцент4 4" xfId="297"/>
    <cellStyle name="20% - Акцент4 4 2" xfId="298"/>
    <cellStyle name="20% - Акцент4 4 3" xfId="299"/>
    <cellStyle name="20% - Акцент4 4_46EE.2011(v1.0)" xfId="300"/>
    <cellStyle name="20% - Акцент4 5" xfId="301"/>
    <cellStyle name="20% - Акцент4 5 2" xfId="302"/>
    <cellStyle name="20% - Акцент4 5 3" xfId="303"/>
    <cellStyle name="20% - Акцент4 5_46EE.2011(v1.0)" xfId="304"/>
    <cellStyle name="20% - Акцент4 6" xfId="305"/>
    <cellStyle name="20% - Акцент4 6 2" xfId="306"/>
    <cellStyle name="20% - Акцент4 6 3" xfId="307"/>
    <cellStyle name="20% - Акцент4 6_46EE.2011(v1.0)" xfId="308"/>
    <cellStyle name="20% - Акцент4 7" xfId="309"/>
    <cellStyle name="20% - Акцент4 7 2" xfId="310"/>
    <cellStyle name="20% - Акцент4 7 3" xfId="311"/>
    <cellStyle name="20% - Акцент4 7_46EE.2011(v1.0)" xfId="312"/>
    <cellStyle name="20% - Акцент4 8" xfId="313"/>
    <cellStyle name="20% - Акцент4 8 2" xfId="314"/>
    <cellStyle name="20% - Акцент4 8 3" xfId="315"/>
    <cellStyle name="20% - Акцент4 8_46EE.2011(v1.0)" xfId="316"/>
    <cellStyle name="20% - Акцент4 9" xfId="317"/>
    <cellStyle name="20% - Акцент4 9 2" xfId="318"/>
    <cellStyle name="20% - Акцент4 9 3" xfId="319"/>
    <cellStyle name="20% - Акцент4 9_46EE.2011(v1.0)" xfId="320"/>
    <cellStyle name="20% - Акцент5" xfId="321" builtinId="46" customBuiltin="1"/>
    <cellStyle name="20% - Акцент5 10" xfId="322"/>
    <cellStyle name="20% - Акцент5 2" xfId="323"/>
    <cellStyle name="20% - Акцент5 2 2" xfId="324"/>
    <cellStyle name="20% - Акцент5 2 3" xfId="325"/>
    <cellStyle name="20% - Акцент5 2_46EE.2011(v1.0)" xfId="326"/>
    <cellStyle name="20% - Акцент5 3" xfId="327"/>
    <cellStyle name="20% - Акцент5 3 2" xfId="328"/>
    <cellStyle name="20% - Акцент5 3 3" xfId="329"/>
    <cellStyle name="20% - Акцент5 3_46EE.2011(v1.0)" xfId="330"/>
    <cellStyle name="20% - Акцент5 4" xfId="331"/>
    <cellStyle name="20% - Акцент5 4 2" xfId="332"/>
    <cellStyle name="20% - Акцент5 4 3" xfId="333"/>
    <cellStyle name="20% - Акцент5 4_46EE.2011(v1.0)" xfId="334"/>
    <cellStyle name="20% - Акцент5 5" xfId="335"/>
    <cellStyle name="20% - Акцент5 5 2" xfId="336"/>
    <cellStyle name="20% - Акцент5 5 3" xfId="337"/>
    <cellStyle name="20% - Акцент5 5_46EE.2011(v1.0)" xfId="338"/>
    <cellStyle name="20% - Акцент5 6" xfId="339"/>
    <cellStyle name="20% - Акцент5 6 2" xfId="340"/>
    <cellStyle name="20% - Акцент5 6 3" xfId="341"/>
    <cellStyle name="20% - Акцент5 6_46EE.2011(v1.0)" xfId="342"/>
    <cellStyle name="20% - Акцент5 7" xfId="343"/>
    <cellStyle name="20% - Акцент5 7 2" xfId="344"/>
    <cellStyle name="20% - Акцент5 7 3" xfId="345"/>
    <cellStyle name="20% - Акцент5 7_46EE.2011(v1.0)" xfId="346"/>
    <cellStyle name="20% - Акцент5 8" xfId="347"/>
    <cellStyle name="20% - Акцент5 8 2" xfId="348"/>
    <cellStyle name="20% - Акцент5 8 3" xfId="349"/>
    <cellStyle name="20% - Акцент5 8_46EE.2011(v1.0)" xfId="350"/>
    <cellStyle name="20% - Акцент5 9" xfId="351"/>
    <cellStyle name="20% - Акцент5 9 2" xfId="352"/>
    <cellStyle name="20% - Акцент5 9 3" xfId="353"/>
    <cellStyle name="20% - Акцент5 9_46EE.2011(v1.0)" xfId="354"/>
    <cellStyle name="20% - Акцент6" xfId="355" builtinId="50" customBuiltin="1"/>
    <cellStyle name="20% - Акцент6 10" xfId="356"/>
    <cellStyle name="20% - Акцент6 2" xfId="357"/>
    <cellStyle name="20% - Акцент6 2 2" xfId="358"/>
    <cellStyle name="20% - Акцент6 2 3" xfId="359"/>
    <cellStyle name="20% - Акцент6 2_46EE.2011(v1.0)" xfId="360"/>
    <cellStyle name="20% - Акцент6 3" xfId="361"/>
    <cellStyle name="20% - Акцент6 3 2" xfId="362"/>
    <cellStyle name="20% - Акцент6 3 3" xfId="363"/>
    <cellStyle name="20% - Акцент6 3_46EE.2011(v1.0)" xfId="364"/>
    <cellStyle name="20% - Акцент6 4" xfId="365"/>
    <cellStyle name="20% - Акцент6 4 2" xfId="366"/>
    <cellStyle name="20% - Акцент6 4 3" xfId="367"/>
    <cellStyle name="20% - Акцент6 4_46EE.2011(v1.0)" xfId="368"/>
    <cellStyle name="20% - Акцент6 5" xfId="369"/>
    <cellStyle name="20% - Акцент6 5 2" xfId="370"/>
    <cellStyle name="20% - Акцент6 5 3" xfId="371"/>
    <cellStyle name="20% - Акцент6 5_46EE.2011(v1.0)" xfId="372"/>
    <cellStyle name="20% - Акцент6 6" xfId="373"/>
    <cellStyle name="20% - Акцент6 6 2" xfId="374"/>
    <cellStyle name="20% - Акцент6 6 3" xfId="375"/>
    <cellStyle name="20% - Акцент6 6_46EE.2011(v1.0)" xfId="376"/>
    <cellStyle name="20% - Акцент6 7" xfId="377"/>
    <cellStyle name="20% - Акцент6 7 2" xfId="378"/>
    <cellStyle name="20% - Акцент6 7 3" xfId="379"/>
    <cellStyle name="20% - Акцент6 7_46EE.2011(v1.0)" xfId="380"/>
    <cellStyle name="20% - Акцент6 8" xfId="381"/>
    <cellStyle name="20% - Акцент6 8 2" xfId="382"/>
    <cellStyle name="20% - Акцент6 8 3" xfId="383"/>
    <cellStyle name="20% - Акцент6 8_46EE.2011(v1.0)" xfId="384"/>
    <cellStyle name="20% - Акцент6 9" xfId="385"/>
    <cellStyle name="20% - Акцент6 9 2" xfId="386"/>
    <cellStyle name="20% - Акцент6 9 3" xfId="387"/>
    <cellStyle name="20% - Акцент6 9_46EE.2011(v1.0)" xfId="388"/>
    <cellStyle name="40% - Accent1" xfId="389"/>
    <cellStyle name="40% - Accent1 2" xfId="390"/>
    <cellStyle name="40% - Accent1 3" xfId="391"/>
    <cellStyle name="40% - Accent1_46EE.2011(v1.0)" xfId="392"/>
    <cellStyle name="40% - Accent2" xfId="393"/>
    <cellStyle name="40% - Accent2 2" xfId="394"/>
    <cellStyle name="40% - Accent2 3" xfId="395"/>
    <cellStyle name="40% - Accent2_46EE.2011(v1.0)" xfId="396"/>
    <cellStyle name="40% - Accent3" xfId="397"/>
    <cellStyle name="40% - Accent3 2" xfId="398"/>
    <cellStyle name="40% - Accent3 3" xfId="399"/>
    <cellStyle name="40% - Accent3_46EE.2011(v1.0)" xfId="400"/>
    <cellStyle name="40% - Accent4" xfId="401"/>
    <cellStyle name="40% - Accent4 2" xfId="402"/>
    <cellStyle name="40% - Accent4 3" xfId="403"/>
    <cellStyle name="40% - Accent4_46EE.2011(v1.0)" xfId="404"/>
    <cellStyle name="40% - Accent5" xfId="405"/>
    <cellStyle name="40% - Accent5 2" xfId="406"/>
    <cellStyle name="40% - Accent5 3" xfId="407"/>
    <cellStyle name="40% - Accent5_46EE.2011(v1.0)" xfId="408"/>
    <cellStyle name="40% - Accent6" xfId="409"/>
    <cellStyle name="40% - Accent6 2" xfId="410"/>
    <cellStyle name="40% - Accent6 3" xfId="411"/>
    <cellStyle name="40% - Accent6_46EE.2011(v1.0)" xfId="412"/>
    <cellStyle name="40% - Акцент1" xfId="413" builtinId="31" customBuiltin="1"/>
    <cellStyle name="40% - Акцент1 10" xfId="414"/>
    <cellStyle name="40% - Акцент1 2" xfId="415"/>
    <cellStyle name="40% - Акцент1 2 2" xfId="416"/>
    <cellStyle name="40% - Акцент1 2 3" xfId="417"/>
    <cellStyle name="40% - Акцент1 2_46EE.2011(v1.0)" xfId="418"/>
    <cellStyle name="40% - Акцент1 3" xfId="419"/>
    <cellStyle name="40% - Акцент1 3 2" xfId="420"/>
    <cellStyle name="40% - Акцент1 3 3" xfId="421"/>
    <cellStyle name="40% - Акцент1 3_46EE.2011(v1.0)" xfId="422"/>
    <cellStyle name="40% - Акцент1 4" xfId="423"/>
    <cellStyle name="40% - Акцент1 4 2" xfId="424"/>
    <cellStyle name="40% - Акцент1 4 3" xfId="425"/>
    <cellStyle name="40% - Акцент1 4_46EE.2011(v1.0)" xfId="426"/>
    <cellStyle name="40% - Акцент1 5" xfId="427"/>
    <cellStyle name="40% - Акцент1 5 2" xfId="428"/>
    <cellStyle name="40% - Акцент1 5 3" xfId="429"/>
    <cellStyle name="40% - Акцент1 5_46EE.2011(v1.0)" xfId="430"/>
    <cellStyle name="40% - Акцент1 6" xfId="431"/>
    <cellStyle name="40% - Акцент1 6 2" xfId="432"/>
    <cellStyle name="40% - Акцент1 6 3" xfId="433"/>
    <cellStyle name="40% - Акцент1 6_46EE.2011(v1.0)" xfId="434"/>
    <cellStyle name="40% - Акцент1 7" xfId="435"/>
    <cellStyle name="40% - Акцент1 7 2" xfId="436"/>
    <cellStyle name="40% - Акцент1 7 3" xfId="437"/>
    <cellStyle name="40% - Акцент1 7_46EE.2011(v1.0)" xfId="438"/>
    <cellStyle name="40% - Акцент1 8" xfId="439"/>
    <cellStyle name="40% - Акцент1 8 2" xfId="440"/>
    <cellStyle name="40% - Акцент1 8 3" xfId="441"/>
    <cellStyle name="40% - Акцент1 8_46EE.2011(v1.0)" xfId="442"/>
    <cellStyle name="40% - Акцент1 9" xfId="443"/>
    <cellStyle name="40% - Акцент1 9 2" xfId="444"/>
    <cellStyle name="40% - Акцент1 9 3" xfId="445"/>
    <cellStyle name="40% - Акцент1 9_46EE.2011(v1.0)" xfId="446"/>
    <cellStyle name="40% - Акцент2" xfId="447" builtinId="35" customBuiltin="1"/>
    <cellStyle name="40% - Акцент2 10" xfId="448"/>
    <cellStyle name="40% - Акцент2 2" xfId="449"/>
    <cellStyle name="40% - Акцент2 2 2" xfId="450"/>
    <cellStyle name="40% - Акцент2 2 3" xfId="451"/>
    <cellStyle name="40% - Акцент2 2_46EE.2011(v1.0)" xfId="452"/>
    <cellStyle name="40% - Акцент2 3" xfId="453"/>
    <cellStyle name="40% - Акцент2 3 2" xfId="454"/>
    <cellStyle name="40% - Акцент2 3 3" xfId="455"/>
    <cellStyle name="40% - Акцент2 3_46EE.2011(v1.0)" xfId="456"/>
    <cellStyle name="40% - Акцент2 4" xfId="457"/>
    <cellStyle name="40% - Акцент2 4 2" xfId="458"/>
    <cellStyle name="40% - Акцент2 4 3" xfId="459"/>
    <cellStyle name="40% - Акцент2 4_46EE.2011(v1.0)" xfId="460"/>
    <cellStyle name="40% - Акцент2 5" xfId="461"/>
    <cellStyle name="40% - Акцент2 5 2" xfId="462"/>
    <cellStyle name="40% - Акцент2 5 3" xfId="463"/>
    <cellStyle name="40% - Акцент2 5_46EE.2011(v1.0)" xfId="464"/>
    <cellStyle name="40% - Акцент2 6" xfId="465"/>
    <cellStyle name="40% - Акцент2 6 2" xfId="466"/>
    <cellStyle name="40% - Акцент2 6 3" xfId="467"/>
    <cellStyle name="40% - Акцент2 6_46EE.2011(v1.0)" xfId="468"/>
    <cellStyle name="40% - Акцент2 7" xfId="469"/>
    <cellStyle name="40% - Акцент2 7 2" xfId="470"/>
    <cellStyle name="40% - Акцент2 7 3" xfId="471"/>
    <cellStyle name="40% - Акцент2 7_46EE.2011(v1.0)" xfId="472"/>
    <cellStyle name="40% - Акцент2 8" xfId="473"/>
    <cellStyle name="40% - Акцент2 8 2" xfId="474"/>
    <cellStyle name="40% - Акцент2 8 3" xfId="475"/>
    <cellStyle name="40% - Акцент2 8_46EE.2011(v1.0)" xfId="476"/>
    <cellStyle name="40% - Акцент2 9" xfId="477"/>
    <cellStyle name="40% - Акцент2 9 2" xfId="478"/>
    <cellStyle name="40% - Акцент2 9 3" xfId="479"/>
    <cellStyle name="40% - Акцент2 9_46EE.2011(v1.0)" xfId="480"/>
    <cellStyle name="40% - Акцент3" xfId="481" builtinId="39" customBuiltin="1"/>
    <cellStyle name="40% - Акцент3 10" xfId="482"/>
    <cellStyle name="40% - Акцент3 2" xfId="483"/>
    <cellStyle name="40% - Акцент3 2 2" xfId="484"/>
    <cellStyle name="40% - Акцент3 2 3" xfId="485"/>
    <cellStyle name="40% - Акцент3 2_46EE.2011(v1.0)" xfId="486"/>
    <cellStyle name="40% - Акцент3 3" xfId="487"/>
    <cellStyle name="40% - Акцент3 3 2" xfId="488"/>
    <cellStyle name="40% - Акцент3 3 3" xfId="489"/>
    <cellStyle name="40% - Акцент3 3_46EE.2011(v1.0)" xfId="490"/>
    <cellStyle name="40% - Акцент3 4" xfId="491"/>
    <cellStyle name="40% - Акцент3 4 2" xfId="492"/>
    <cellStyle name="40% - Акцент3 4 3" xfId="493"/>
    <cellStyle name="40% - Акцент3 4_46EE.2011(v1.0)" xfId="494"/>
    <cellStyle name="40% - Акцент3 5" xfId="495"/>
    <cellStyle name="40% - Акцент3 5 2" xfId="496"/>
    <cellStyle name="40% - Акцент3 5 3" xfId="497"/>
    <cellStyle name="40% - Акцент3 5_46EE.2011(v1.0)" xfId="498"/>
    <cellStyle name="40% - Акцент3 6" xfId="499"/>
    <cellStyle name="40% - Акцент3 6 2" xfId="500"/>
    <cellStyle name="40% - Акцент3 6 3" xfId="501"/>
    <cellStyle name="40% - Акцент3 6_46EE.2011(v1.0)" xfId="502"/>
    <cellStyle name="40% - Акцент3 7" xfId="503"/>
    <cellStyle name="40% - Акцент3 7 2" xfId="504"/>
    <cellStyle name="40% - Акцент3 7 3" xfId="505"/>
    <cellStyle name="40% - Акцент3 7_46EE.2011(v1.0)" xfId="506"/>
    <cellStyle name="40% - Акцент3 8" xfId="507"/>
    <cellStyle name="40% - Акцент3 8 2" xfId="508"/>
    <cellStyle name="40% - Акцент3 8 3" xfId="509"/>
    <cellStyle name="40% - Акцент3 8_46EE.2011(v1.0)" xfId="510"/>
    <cellStyle name="40% - Акцент3 9" xfId="511"/>
    <cellStyle name="40% - Акцент3 9 2" xfId="512"/>
    <cellStyle name="40% - Акцент3 9 3" xfId="513"/>
    <cellStyle name="40% - Акцент3 9_46EE.2011(v1.0)" xfId="514"/>
    <cellStyle name="40% - Акцент4" xfId="515" builtinId="43" customBuiltin="1"/>
    <cellStyle name="40% - Акцент4 10" xfId="516"/>
    <cellStyle name="40% - Акцент4 2" xfId="517"/>
    <cellStyle name="40% - Акцент4 2 2" xfId="518"/>
    <cellStyle name="40% - Акцент4 2 3" xfId="519"/>
    <cellStyle name="40% - Акцент4 2_46EE.2011(v1.0)" xfId="520"/>
    <cellStyle name="40% - Акцент4 3" xfId="521"/>
    <cellStyle name="40% - Акцент4 3 2" xfId="522"/>
    <cellStyle name="40% - Акцент4 3 3" xfId="523"/>
    <cellStyle name="40% - Акцент4 3_46EE.2011(v1.0)" xfId="524"/>
    <cellStyle name="40% - Акцент4 4" xfId="525"/>
    <cellStyle name="40% - Акцент4 4 2" xfId="526"/>
    <cellStyle name="40% - Акцент4 4 3" xfId="527"/>
    <cellStyle name="40% - Акцент4 4_46EE.2011(v1.0)" xfId="528"/>
    <cellStyle name="40% - Акцент4 5" xfId="529"/>
    <cellStyle name="40% - Акцент4 5 2" xfId="530"/>
    <cellStyle name="40% - Акцент4 5 3" xfId="531"/>
    <cellStyle name="40% - Акцент4 5_46EE.2011(v1.0)" xfId="532"/>
    <cellStyle name="40% - Акцент4 6" xfId="533"/>
    <cellStyle name="40% - Акцент4 6 2" xfId="534"/>
    <cellStyle name="40% - Акцент4 6 3" xfId="535"/>
    <cellStyle name="40% - Акцент4 6_46EE.2011(v1.0)" xfId="536"/>
    <cellStyle name="40% - Акцент4 7" xfId="537"/>
    <cellStyle name="40% - Акцент4 7 2" xfId="538"/>
    <cellStyle name="40% - Акцент4 7 3" xfId="539"/>
    <cellStyle name="40% - Акцент4 7_46EE.2011(v1.0)" xfId="540"/>
    <cellStyle name="40% - Акцент4 8" xfId="541"/>
    <cellStyle name="40% - Акцент4 8 2" xfId="542"/>
    <cellStyle name="40% - Акцент4 8 3" xfId="543"/>
    <cellStyle name="40% - Акцент4 8_46EE.2011(v1.0)" xfId="544"/>
    <cellStyle name="40% - Акцент4 9" xfId="545"/>
    <cellStyle name="40% - Акцент4 9 2" xfId="546"/>
    <cellStyle name="40% - Акцент4 9 3" xfId="547"/>
    <cellStyle name="40% - Акцент4 9_46EE.2011(v1.0)" xfId="548"/>
    <cellStyle name="40% - Акцент5" xfId="549" builtinId="47" customBuiltin="1"/>
    <cellStyle name="40% - Акцент5 10" xfId="550"/>
    <cellStyle name="40% - Акцент5 2" xfId="551"/>
    <cellStyle name="40% - Акцент5 2 2" xfId="552"/>
    <cellStyle name="40% - Акцент5 2 3" xfId="553"/>
    <cellStyle name="40% - Акцент5 2_46EE.2011(v1.0)" xfId="554"/>
    <cellStyle name="40% - Акцент5 3" xfId="555"/>
    <cellStyle name="40% - Акцент5 3 2" xfId="556"/>
    <cellStyle name="40% - Акцент5 3 3" xfId="557"/>
    <cellStyle name="40% - Акцент5 3_46EE.2011(v1.0)" xfId="558"/>
    <cellStyle name="40% - Акцент5 4" xfId="559"/>
    <cellStyle name="40% - Акцент5 4 2" xfId="560"/>
    <cellStyle name="40% - Акцент5 4 3" xfId="561"/>
    <cellStyle name="40% - Акцент5 4_46EE.2011(v1.0)" xfId="562"/>
    <cellStyle name="40% - Акцент5 5" xfId="563"/>
    <cellStyle name="40% - Акцент5 5 2" xfId="564"/>
    <cellStyle name="40% - Акцент5 5 3" xfId="565"/>
    <cellStyle name="40% - Акцент5 5_46EE.2011(v1.0)" xfId="566"/>
    <cellStyle name="40% - Акцент5 6" xfId="567"/>
    <cellStyle name="40% - Акцент5 6 2" xfId="568"/>
    <cellStyle name="40% - Акцент5 6 3" xfId="569"/>
    <cellStyle name="40% - Акцент5 6_46EE.2011(v1.0)" xfId="570"/>
    <cellStyle name="40% - Акцент5 7" xfId="571"/>
    <cellStyle name="40% - Акцент5 7 2" xfId="572"/>
    <cellStyle name="40% - Акцент5 7 3" xfId="573"/>
    <cellStyle name="40% - Акцент5 7_46EE.2011(v1.0)" xfId="574"/>
    <cellStyle name="40% - Акцент5 8" xfId="575"/>
    <cellStyle name="40% - Акцент5 8 2" xfId="576"/>
    <cellStyle name="40% - Акцент5 8 3" xfId="577"/>
    <cellStyle name="40% - Акцент5 8_46EE.2011(v1.0)" xfId="578"/>
    <cellStyle name="40% - Акцент5 9" xfId="579"/>
    <cellStyle name="40% - Акцент5 9 2" xfId="580"/>
    <cellStyle name="40% - Акцент5 9 3" xfId="581"/>
    <cellStyle name="40% - Акцент5 9_46EE.2011(v1.0)" xfId="582"/>
    <cellStyle name="40% - Акцент6" xfId="583" builtinId="51" customBuiltin="1"/>
    <cellStyle name="40% - Акцент6 10" xfId="584"/>
    <cellStyle name="40% - Акцент6 2" xfId="585"/>
    <cellStyle name="40% - Акцент6 2 2" xfId="586"/>
    <cellStyle name="40% - Акцент6 2 3" xfId="587"/>
    <cellStyle name="40% - Акцент6 2_46EE.2011(v1.0)" xfId="588"/>
    <cellStyle name="40% - Акцент6 3" xfId="589"/>
    <cellStyle name="40% - Акцент6 3 2" xfId="590"/>
    <cellStyle name="40% - Акцент6 3 3" xfId="591"/>
    <cellStyle name="40% - Акцент6 3_46EE.2011(v1.0)" xfId="592"/>
    <cellStyle name="40% - Акцент6 4" xfId="593"/>
    <cellStyle name="40% - Акцент6 4 2" xfId="594"/>
    <cellStyle name="40% - Акцент6 4 3" xfId="595"/>
    <cellStyle name="40% - Акцент6 4_46EE.2011(v1.0)" xfId="596"/>
    <cellStyle name="40% - Акцент6 5" xfId="597"/>
    <cellStyle name="40% - Акцент6 5 2" xfId="598"/>
    <cellStyle name="40% - Акцент6 5 3" xfId="599"/>
    <cellStyle name="40% - Акцент6 5_46EE.2011(v1.0)" xfId="600"/>
    <cellStyle name="40% - Акцент6 6" xfId="601"/>
    <cellStyle name="40% - Акцент6 6 2" xfId="602"/>
    <cellStyle name="40% - Акцент6 6 3" xfId="603"/>
    <cellStyle name="40% - Акцент6 6_46EE.2011(v1.0)" xfId="604"/>
    <cellStyle name="40% - Акцент6 7" xfId="605"/>
    <cellStyle name="40% - Акцент6 7 2" xfId="606"/>
    <cellStyle name="40% - Акцент6 7 3" xfId="607"/>
    <cellStyle name="40% - Акцент6 7_46EE.2011(v1.0)" xfId="608"/>
    <cellStyle name="40% - Акцент6 8" xfId="609"/>
    <cellStyle name="40% - Акцент6 8 2" xfId="610"/>
    <cellStyle name="40% - Акцент6 8 3" xfId="611"/>
    <cellStyle name="40% - Акцент6 8_46EE.2011(v1.0)" xfId="612"/>
    <cellStyle name="40% - Акцент6 9" xfId="613"/>
    <cellStyle name="40% - Акцент6 9 2" xfId="614"/>
    <cellStyle name="40% - Акцент6 9 3" xfId="615"/>
    <cellStyle name="40% - Акцент6 9_46EE.2011(v1.0)" xfId="616"/>
    <cellStyle name="60% - Accent1" xfId="617"/>
    <cellStyle name="60% - Accent2" xfId="618"/>
    <cellStyle name="60% - Accent3" xfId="619"/>
    <cellStyle name="60% - Accent4" xfId="620"/>
    <cellStyle name="60% - Accent5" xfId="621"/>
    <cellStyle name="60% - Accent6" xfId="622"/>
    <cellStyle name="60% - Акцент1" xfId="623" builtinId="32" customBuiltin="1"/>
    <cellStyle name="60% - Акцент1 2" xfId="624"/>
    <cellStyle name="60% - Акцент1 2 2" xfId="625"/>
    <cellStyle name="60% - Акцент1 3" xfId="626"/>
    <cellStyle name="60% - Акцент1 3 2" xfId="627"/>
    <cellStyle name="60% - Акцент1 4" xfId="628"/>
    <cellStyle name="60% - Акцент1 4 2" xfId="629"/>
    <cellStyle name="60% - Акцент1 5" xfId="630"/>
    <cellStyle name="60% - Акцент1 5 2" xfId="631"/>
    <cellStyle name="60% - Акцент1 6" xfId="632"/>
    <cellStyle name="60% - Акцент1 6 2" xfId="633"/>
    <cellStyle name="60% - Акцент1 7" xfId="634"/>
    <cellStyle name="60% - Акцент1 7 2" xfId="635"/>
    <cellStyle name="60% - Акцент1 8" xfId="636"/>
    <cellStyle name="60% - Акцент1 8 2" xfId="637"/>
    <cellStyle name="60% - Акцент1 9" xfId="638"/>
    <cellStyle name="60% - Акцент1 9 2" xfId="639"/>
    <cellStyle name="60% - Акцент2" xfId="640" builtinId="36" customBuiltin="1"/>
    <cellStyle name="60% - Акцент2 2" xfId="641"/>
    <cellStyle name="60% - Акцент2 2 2" xfId="642"/>
    <cellStyle name="60% - Акцент2 3" xfId="643"/>
    <cellStyle name="60% - Акцент2 3 2" xfId="644"/>
    <cellStyle name="60% - Акцент2 4" xfId="645"/>
    <cellStyle name="60% - Акцент2 4 2" xfId="646"/>
    <cellStyle name="60% - Акцент2 5" xfId="647"/>
    <cellStyle name="60% - Акцент2 5 2" xfId="648"/>
    <cellStyle name="60% - Акцент2 6" xfId="649"/>
    <cellStyle name="60% - Акцент2 6 2" xfId="650"/>
    <cellStyle name="60% - Акцент2 7" xfId="651"/>
    <cellStyle name="60% - Акцент2 7 2" xfId="652"/>
    <cellStyle name="60% - Акцент2 8" xfId="653"/>
    <cellStyle name="60% - Акцент2 8 2" xfId="654"/>
    <cellStyle name="60% - Акцент2 9" xfId="655"/>
    <cellStyle name="60% - Акцент2 9 2" xfId="656"/>
    <cellStyle name="60% - Акцент3" xfId="657" builtinId="40" customBuiltin="1"/>
    <cellStyle name="60% - Акцент3 2" xfId="658"/>
    <cellStyle name="60% - Акцент3 2 2" xfId="659"/>
    <cellStyle name="60% - Акцент3 3" xfId="660"/>
    <cellStyle name="60% - Акцент3 3 2" xfId="661"/>
    <cellStyle name="60% - Акцент3 4" xfId="662"/>
    <cellStyle name="60% - Акцент3 4 2" xfId="663"/>
    <cellStyle name="60% - Акцент3 5" xfId="664"/>
    <cellStyle name="60% - Акцент3 5 2" xfId="665"/>
    <cellStyle name="60% - Акцент3 6" xfId="666"/>
    <cellStyle name="60% - Акцент3 6 2" xfId="667"/>
    <cellStyle name="60% - Акцент3 7" xfId="668"/>
    <cellStyle name="60% - Акцент3 7 2" xfId="669"/>
    <cellStyle name="60% - Акцент3 8" xfId="670"/>
    <cellStyle name="60% - Акцент3 8 2" xfId="671"/>
    <cellStyle name="60% - Акцент3 9" xfId="672"/>
    <cellStyle name="60% - Акцент3 9 2" xfId="673"/>
    <cellStyle name="60% - Акцент4" xfId="674" builtinId="44" customBuiltin="1"/>
    <cellStyle name="60% - Акцент4 2" xfId="675"/>
    <cellStyle name="60% - Акцент4 2 2" xfId="676"/>
    <cellStyle name="60% - Акцент4 3" xfId="677"/>
    <cellStyle name="60% - Акцент4 3 2" xfId="678"/>
    <cellStyle name="60% - Акцент4 4" xfId="679"/>
    <cellStyle name="60% - Акцент4 4 2" xfId="680"/>
    <cellStyle name="60% - Акцент4 5" xfId="681"/>
    <cellStyle name="60% - Акцент4 5 2" xfId="682"/>
    <cellStyle name="60% - Акцент4 6" xfId="683"/>
    <cellStyle name="60% - Акцент4 6 2" xfId="684"/>
    <cellStyle name="60% - Акцент4 7" xfId="685"/>
    <cellStyle name="60% - Акцент4 7 2" xfId="686"/>
    <cellStyle name="60% - Акцент4 8" xfId="687"/>
    <cellStyle name="60% - Акцент4 8 2" xfId="688"/>
    <cellStyle name="60% - Акцент4 9" xfId="689"/>
    <cellStyle name="60% - Акцент4 9 2" xfId="690"/>
    <cellStyle name="60% - Акцент5" xfId="691" builtinId="48" customBuiltin="1"/>
    <cellStyle name="60% - Акцент5 2" xfId="692"/>
    <cellStyle name="60% - Акцент5 2 2" xfId="693"/>
    <cellStyle name="60% - Акцент5 3" xfId="694"/>
    <cellStyle name="60% - Акцент5 3 2" xfId="695"/>
    <cellStyle name="60% - Акцент5 4" xfId="696"/>
    <cellStyle name="60% - Акцент5 4 2" xfId="697"/>
    <cellStyle name="60% - Акцент5 5" xfId="698"/>
    <cellStyle name="60% - Акцент5 5 2" xfId="699"/>
    <cellStyle name="60% - Акцент5 6" xfId="700"/>
    <cellStyle name="60% - Акцент5 6 2" xfId="701"/>
    <cellStyle name="60% - Акцент5 7" xfId="702"/>
    <cellStyle name="60% - Акцент5 7 2" xfId="703"/>
    <cellStyle name="60% - Акцент5 8" xfId="704"/>
    <cellStyle name="60% - Акцент5 8 2" xfId="705"/>
    <cellStyle name="60% - Акцент5 9" xfId="706"/>
    <cellStyle name="60% - Акцент5 9 2" xfId="707"/>
    <cellStyle name="60% - Акцент6" xfId="708" builtinId="52" customBuiltin="1"/>
    <cellStyle name="60% - Акцент6 2" xfId="709"/>
    <cellStyle name="60% - Акцент6 2 2" xfId="710"/>
    <cellStyle name="60% - Акцент6 3" xfId="711"/>
    <cellStyle name="60% - Акцент6 3 2" xfId="712"/>
    <cellStyle name="60% - Акцент6 4" xfId="713"/>
    <cellStyle name="60% - Акцент6 4 2" xfId="714"/>
    <cellStyle name="60% - Акцент6 5" xfId="715"/>
    <cellStyle name="60% - Акцент6 5 2" xfId="716"/>
    <cellStyle name="60% - Акцент6 6" xfId="717"/>
    <cellStyle name="60% - Акцент6 6 2" xfId="718"/>
    <cellStyle name="60% - Акцент6 7" xfId="719"/>
    <cellStyle name="60% - Акцент6 7 2" xfId="720"/>
    <cellStyle name="60% - Акцент6 8" xfId="721"/>
    <cellStyle name="60% - Акцент6 8 2" xfId="722"/>
    <cellStyle name="60% - Акцент6 9" xfId="723"/>
    <cellStyle name="60% - Акцент6 9 2" xfId="724"/>
    <cellStyle name="Accent1" xfId="725"/>
    <cellStyle name="Accent2" xfId="726"/>
    <cellStyle name="Accent3" xfId="727"/>
    <cellStyle name="Accent4" xfId="728"/>
    <cellStyle name="Accent5" xfId="729"/>
    <cellStyle name="Accent6" xfId="730"/>
    <cellStyle name="Ăčďĺđńńűëęŕ" xfId="731"/>
    <cellStyle name="AFE" xfId="732"/>
    <cellStyle name="Áĺççŕůčňíűé" xfId="733"/>
    <cellStyle name="Äĺíĺćíűé [0]_(ňŕá 3č)" xfId="734"/>
    <cellStyle name="Äĺíĺćíűé_(ňŕá 3č)" xfId="735"/>
    <cellStyle name="Bad" xfId="736"/>
    <cellStyle name="Blue" xfId="737"/>
    <cellStyle name="Body_$Dollars" xfId="738"/>
    <cellStyle name="Calculation" xfId="739"/>
    <cellStyle name="Check Cell" xfId="740"/>
    <cellStyle name="Chek" xfId="741"/>
    <cellStyle name="Comma [0]_Adjusted FS 1299" xfId="742"/>
    <cellStyle name="Comma 0" xfId="743"/>
    <cellStyle name="Comma 0*" xfId="744"/>
    <cellStyle name="Comma 2" xfId="745"/>
    <cellStyle name="Comma 3*" xfId="746"/>
    <cellStyle name="Comma_Adjusted FS 1299" xfId="747"/>
    <cellStyle name="Comma0" xfId="748"/>
    <cellStyle name="Çŕůčňíűé" xfId="749"/>
    <cellStyle name="Currency [0]" xfId="750"/>
    <cellStyle name="Currency [0] 2" xfId="751"/>
    <cellStyle name="Currency [0] 2 2" xfId="752"/>
    <cellStyle name="Currency [0] 2 3" xfId="753"/>
    <cellStyle name="Currency [0] 2 4" xfId="754"/>
    <cellStyle name="Currency [0] 2 5" xfId="755"/>
    <cellStyle name="Currency [0] 2 6" xfId="756"/>
    <cellStyle name="Currency [0] 2 7" xfId="757"/>
    <cellStyle name="Currency [0] 2 8" xfId="758"/>
    <cellStyle name="Currency [0] 2 9" xfId="759"/>
    <cellStyle name="Currency [0] 3" xfId="760"/>
    <cellStyle name="Currency [0] 3 2" xfId="761"/>
    <cellStyle name="Currency [0] 3 3" xfId="762"/>
    <cellStyle name="Currency [0] 3 4" xfId="763"/>
    <cellStyle name="Currency [0] 3 5" xfId="764"/>
    <cellStyle name="Currency [0] 3 6" xfId="765"/>
    <cellStyle name="Currency [0] 3 7" xfId="766"/>
    <cellStyle name="Currency [0] 3 8" xfId="767"/>
    <cellStyle name="Currency [0] 3 9" xfId="768"/>
    <cellStyle name="Currency [0] 4" xfId="769"/>
    <cellStyle name="Currency [0] 4 2" xfId="770"/>
    <cellStyle name="Currency [0] 4 3" xfId="771"/>
    <cellStyle name="Currency [0] 4 4" xfId="772"/>
    <cellStyle name="Currency [0] 4 5" xfId="773"/>
    <cellStyle name="Currency [0] 4 6" xfId="774"/>
    <cellStyle name="Currency [0] 4 7" xfId="775"/>
    <cellStyle name="Currency [0] 4 8" xfId="776"/>
    <cellStyle name="Currency [0] 4 9" xfId="777"/>
    <cellStyle name="Currency [0] 5" xfId="778"/>
    <cellStyle name="Currency [0] 5 2" xfId="779"/>
    <cellStyle name="Currency [0] 5 3" xfId="780"/>
    <cellStyle name="Currency [0] 5 4" xfId="781"/>
    <cellStyle name="Currency [0] 5 5" xfId="782"/>
    <cellStyle name="Currency [0] 5 6" xfId="783"/>
    <cellStyle name="Currency [0] 5 7" xfId="784"/>
    <cellStyle name="Currency [0] 5 8" xfId="785"/>
    <cellStyle name="Currency [0] 5 9" xfId="786"/>
    <cellStyle name="Currency [0] 6" xfId="787"/>
    <cellStyle name="Currency [0] 6 2" xfId="788"/>
    <cellStyle name="Currency [0] 6 3" xfId="789"/>
    <cellStyle name="Currency [0] 7" xfId="790"/>
    <cellStyle name="Currency [0] 7 2" xfId="791"/>
    <cellStyle name="Currency [0] 7 3" xfId="792"/>
    <cellStyle name="Currency [0] 8" xfId="793"/>
    <cellStyle name="Currency [0] 8 2" xfId="794"/>
    <cellStyle name="Currency [0] 8 3" xfId="795"/>
    <cellStyle name="Currency 0" xfId="796"/>
    <cellStyle name="Currency 2" xfId="797"/>
    <cellStyle name="Currency_06_9m" xfId="798"/>
    <cellStyle name="Currency0" xfId="799"/>
    <cellStyle name="Currency2" xfId="800"/>
    <cellStyle name="Date" xfId="801"/>
    <cellStyle name="Date Aligned" xfId="802"/>
    <cellStyle name="Dates" xfId="803"/>
    <cellStyle name="Dezimal [0]_NEGS" xfId="804"/>
    <cellStyle name="Dezimal_NEGS" xfId="805"/>
    <cellStyle name="Dotted Line" xfId="806"/>
    <cellStyle name="E&amp;Y House" xfId="807"/>
    <cellStyle name="E-mail" xfId="808"/>
    <cellStyle name="E-mail 2" xfId="809"/>
    <cellStyle name="E-mail_EE.2REK.P2011.4.78(v0.3)" xfId="810"/>
    <cellStyle name="Euro" xfId="811"/>
    <cellStyle name="ew" xfId="812"/>
    <cellStyle name="Explanatory Text" xfId="813"/>
    <cellStyle name="F2" xfId="814"/>
    <cellStyle name="F3" xfId="815"/>
    <cellStyle name="F4" xfId="816"/>
    <cellStyle name="F5" xfId="817"/>
    <cellStyle name="F6" xfId="818"/>
    <cellStyle name="F7" xfId="819"/>
    <cellStyle name="F8" xfId="820"/>
    <cellStyle name="Fixed" xfId="821"/>
    <cellStyle name="fo]_x000d__x000a_UserName=Murat Zelef_x000d__x000a_UserCompany=Bumerang_x000d__x000a__x000d__x000a_[File Paths]_x000d__x000a_WorkingDirectory=C:\EQUIS\DLWIN_x000d__x000a_DownLoader=C" xfId="822"/>
    <cellStyle name="Followed Hyperlink" xfId="823"/>
    <cellStyle name="Footnote" xfId="824"/>
    <cellStyle name="Good" xfId="825"/>
    <cellStyle name="hard no" xfId="826"/>
    <cellStyle name="Hard Percent" xfId="827"/>
    <cellStyle name="hardno" xfId="828"/>
    <cellStyle name="Header" xfId="829"/>
    <cellStyle name="Heading" xfId="830"/>
    <cellStyle name="Heading 1" xfId="831"/>
    <cellStyle name="Heading 2" xfId="832"/>
    <cellStyle name="Heading 3" xfId="833"/>
    <cellStyle name="Heading 4" xfId="834"/>
    <cellStyle name="Heading_GP.ITOG.4.78(v1.0) - для разделения" xfId="835"/>
    <cellStyle name="Heading2" xfId="836"/>
    <cellStyle name="Heading2 2" xfId="837"/>
    <cellStyle name="Heading2_EE.2REK.P2011.4.78(v0.3)" xfId="838"/>
    <cellStyle name="Hyperlink" xfId="839"/>
    <cellStyle name="Îáű÷íűé__FES" xfId="840"/>
    <cellStyle name="Îáû÷íûé_cogs" xfId="841"/>
    <cellStyle name="Îňęđűâŕâřŕ˙ń˙ ăčďĺđńńűëęŕ" xfId="842"/>
    <cellStyle name="Info" xfId="843"/>
    <cellStyle name="Input" xfId="844"/>
    <cellStyle name="InputCurrency" xfId="845"/>
    <cellStyle name="InputCurrency2" xfId="846"/>
    <cellStyle name="InputMultiple1" xfId="847"/>
    <cellStyle name="InputPercent1" xfId="848"/>
    <cellStyle name="Inputs" xfId="849"/>
    <cellStyle name="Inputs (const)" xfId="850"/>
    <cellStyle name="Inputs (const) 2" xfId="851"/>
    <cellStyle name="Inputs (const)_EE.2REK.P2011.4.78(v0.3)" xfId="852"/>
    <cellStyle name="Inputs 2" xfId="853"/>
    <cellStyle name="Inputs Co" xfId="854"/>
    <cellStyle name="Inputs_46EE.2011(v1.0)" xfId="855"/>
    <cellStyle name="Linked Cell" xfId="856"/>
    <cellStyle name="Millares [0]_RESULTS" xfId="857"/>
    <cellStyle name="Millares_RESULTS" xfId="858"/>
    <cellStyle name="Milliers [0]_RESULTS" xfId="859"/>
    <cellStyle name="Milliers_RESULTS" xfId="860"/>
    <cellStyle name="mnb" xfId="861"/>
    <cellStyle name="Moneda [0]_RESULTS" xfId="862"/>
    <cellStyle name="Moneda_RESULTS" xfId="863"/>
    <cellStyle name="Monétaire [0]_RESULTS" xfId="864"/>
    <cellStyle name="Monétaire_RESULTS" xfId="865"/>
    <cellStyle name="Multiple" xfId="866"/>
    <cellStyle name="Multiple1" xfId="867"/>
    <cellStyle name="MultipleBelow" xfId="868"/>
    <cellStyle name="namber" xfId="869"/>
    <cellStyle name="Neutral" xfId="870"/>
    <cellStyle name="Norma11l" xfId="871"/>
    <cellStyle name="normal" xfId="872"/>
    <cellStyle name="Normal - Style1" xfId="873"/>
    <cellStyle name="normal 10" xfId="874"/>
    <cellStyle name="Normal 2" xfId="875"/>
    <cellStyle name="Normal 2 2" xfId="876"/>
    <cellStyle name="Normal 2 3" xfId="877"/>
    <cellStyle name="normal 3" xfId="878"/>
    <cellStyle name="normal 4" xfId="879"/>
    <cellStyle name="normal 5" xfId="880"/>
    <cellStyle name="normal 6" xfId="881"/>
    <cellStyle name="normal 7" xfId="882"/>
    <cellStyle name="normal 8" xfId="883"/>
    <cellStyle name="normal 9" xfId="884"/>
    <cellStyle name="Normal." xfId="885"/>
    <cellStyle name="Normal_06_9m" xfId="886"/>
    <cellStyle name="Normal1" xfId="887"/>
    <cellStyle name="Normal2" xfId="888"/>
    <cellStyle name="NormalGB" xfId="889"/>
    <cellStyle name="Normalny_24. 02. 97." xfId="890"/>
    <cellStyle name="normбlnм_laroux" xfId="891"/>
    <cellStyle name="Note" xfId="892"/>
    <cellStyle name="number" xfId="893"/>
    <cellStyle name="Ôčíŕíńîâűé [0]_(ňŕá 3č)" xfId="894"/>
    <cellStyle name="Ôčíŕíńîâűé_(ňŕá 3č)" xfId="895"/>
    <cellStyle name="Option" xfId="896"/>
    <cellStyle name="Òûñÿ÷è [0]_cogs" xfId="897"/>
    <cellStyle name="Òûñÿ÷è_cogs" xfId="898"/>
    <cellStyle name="Output" xfId="899"/>
    <cellStyle name="Page Number" xfId="900"/>
    <cellStyle name="pb_page_heading_LS" xfId="901"/>
    <cellStyle name="Percent_RS_Lianozovo-Samara_9m01" xfId="902"/>
    <cellStyle name="Percent1" xfId="903"/>
    <cellStyle name="Piug" xfId="904"/>
    <cellStyle name="Plug" xfId="905"/>
    <cellStyle name="Price_Body" xfId="906"/>
    <cellStyle name="prochrek" xfId="907"/>
    <cellStyle name="Protected" xfId="908"/>
    <cellStyle name="Salomon Logo" xfId="909"/>
    <cellStyle name="SAPBEXaggData" xfId="910"/>
    <cellStyle name="SAPBEXaggDataEmph" xfId="911"/>
    <cellStyle name="SAPBEXaggItem" xfId="912"/>
    <cellStyle name="SAPBEXaggItemX" xfId="913"/>
    <cellStyle name="SAPBEXchaText" xfId="914"/>
    <cellStyle name="SAPBEXexcBad7" xfId="915"/>
    <cellStyle name="SAPBEXexcBad8" xfId="916"/>
    <cellStyle name="SAPBEXexcBad9" xfId="917"/>
    <cellStyle name="SAPBEXexcCritical4" xfId="918"/>
    <cellStyle name="SAPBEXexcCritical5" xfId="919"/>
    <cellStyle name="SAPBEXexcCritical6" xfId="920"/>
    <cellStyle name="SAPBEXexcGood1" xfId="921"/>
    <cellStyle name="SAPBEXexcGood2" xfId="922"/>
    <cellStyle name="SAPBEXexcGood3" xfId="923"/>
    <cellStyle name="SAPBEXfilterDrill" xfId="924"/>
    <cellStyle name="SAPBEXfilterItem" xfId="925"/>
    <cellStyle name="SAPBEXfilterText" xfId="926"/>
    <cellStyle name="SAPBEXformats" xfId="927"/>
    <cellStyle name="SAPBEXheaderItem" xfId="928"/>
    <cellStyle name="SAPBEXheaderText" xfId="929"/>
    <cellStyle name="SAPBEXHLevel0" xfId="930"/>
    <cellStyle name="SAPBEXHLevel0X" xfId="931"/>
    <cellStyle name="SAPBEXHLevel1" xfId="932"/>
    <cellStyle name="SAPBEXHLevel1X" xfId="933"/>
    <cellStyle name="SAPBEXHLevel2" xfId="934"/>
    <cellStyle name="SAPBEXHLevel2X" xfId="935"/>
    <cellStyle name="SAPBEXHLevel3" xfId="936"/>
    <cellStyle name="SAPBEXHLevel3X" xfId="937"/>
    <cellStyle name="SAPBEXinputData" xfId="938"/>
    <cellStyle name="SAPBEXresData" xfId="939"/>
    <cellStyle name="SAPBEXresDataEmph" xfId="940"/>
    <cellStyle name="SAPBEXresItem" xfId="941"/>
    <cellStyle name="SAPBEXresItemX" xfId="942"/>
    <cellStyle name="SAPBEXstdData" xfId="943"/>
    <cellStyle name="SAPBEXstdDataEmph" xfId="944"/>
    <cellStyle name="SAPBEXstdItem" xfId="945"/>
    <cellStyle name="SAPBEXstdItemX" xfId="946"/>
    <cellStyle name="SAPBEXtitle" xfId="947"/>
    <cellStyle name="SAPBEXundefined" xfId="948"/>
    <cellStyle name="st1" xfId="949"/>
    <cellStyle name="Standard_NEGS" xfId="950"/>
    <cellStyle name="Style 1" xfId="951"/>
    <cellStyle name="Table Head" xfId="952"/>
    <cellStyle name="Table Head Aligned" xfId="953"/>
    <cellStyle name="Table Head Blue" xfId="954"/>
    <cellStyle name="Table Head Green" xfId="955"/>
    <cellStyle name="Table Head_Val_Sum_Graph" xfId="956"/>
    <cellStyle name="Table Heading" xfId="957"/>
    <cellStyle name="Table Heading 2" xfId="958"/>
    <cellStyle name="Table Heading_EE.2REK.P2011.4.78(v0.3)" xfId="959"/>
    <cellStyle name="Table Text" xfId="960"/>
    <cellStyle name="Table Title" xfId="961"/>
    <cellStyle name="Table Units" xfId="962"/>
    <cellStyle name="Table_Header" xfId="963"/>
    <cellStyle name="Text" xfId="964"/>
    <cellStyle name="Text 1" xfId="965"/>
    <cellStyle name="Text Head" xfId="966"/>
    <cellStyle name="Text Head 1" xfId="967"/>
    <cellStyle name="Title" xfId="968"/>
    <cellStyle name="Total" xfId="969"/>
    <cellStyle name="TotalCurrency" xfId="970"/>
    <cellStyle name="Underline_Single" xfId="971"/>
    <cellStyle name="Unit" xfId="972"/>
    <cellStyle name="Warning Text" xfId="973"/>
    <cellStyle name="year" xfId="974"/>
    <cellStyle name="Акцент1" xfId="975" builtinId="29" customBuiltin="1"/>
    <cellStyle name="Акцент1 2" xfId="976"/>
    <cellStyle name="Акцент1 2 2" xfId="977"/>
    <cellStyle name="Акцент1 3" xfId="978"/>
    <cellStyle name="Акцент1 3 2" xfId="979"/>
    <cellStyle name="Акцент1 4" xfId="980"/>
    <cellStyle name="Акцент1 4 2" xfId="981"/>
    <cellStyle name="Акцент1 5" xfId="982"/>
    <cellStyle name="Акцент1 5 2" xfId="983"/>
    <cellStyle name="Акцент1 6" xfId="984"/>
    <cellStyle name="Акцент1 6 2" xfId="985"/>
    <cellStyle name="Акцент1 7" xfId="986"/>
    <cellStyle name="Акцент1 7 2" xfId="987"/>
    <cellStyle name="Акцент1 8" xfId="988"/>
    <cellStyle name="Акцент1 8 2" xfId="989"/>
    <cellStyle name="Акцент1 9" xfId="990"/>
    <cellStyle name="Акцент1 9 2" xfId="991"/>
    <cellStyle name="Акцент2" xfId="992" builtinId="33" customBuiltin="1"/>
    <cellStyle name="Акцент2 2" xfId="993"/>
    <cellStyle name="Акцент2 2 2" xfId="994"/>
    <cellStyle name="Акцент2 3" xfId="995"/>
    <cellStyle name="Акцент2 3 2" xfId="996"/>
    <cellStyle name="Акцент2 4" xfId="997"/>
    <cellStyle name="Акцент2 4 2" xfId="998"/>
    <cellStyle name="Акцент2 5" xfId="999"/>
    <cellStyle name="Акцент2 5 2" xfId="1000"/>
    <cellStyle name="Акцент2 6" xfId="1001"/>
    <cellStyle name="Акцент2 6 2" xfId="1002"/>
    <cellStyle name="Акцент2 7" xfId="1003"/>
    <cellStyle name="Акцент2 7 2" xfId="1004"/>
    <cellStyle name="Акцент2 8" xfId="1005"/>
    <cellStyle name="Акцент2 8 2" xfId="1006"/>
    <cellStyle name="Акцент2 9" xfId="1007"/>
    <cellStyle name="Акцент2 9 2" xfId="1008"/>
    <cellStyle name="Акцент3" xfId="1009" builtinId="37" customBuiltin="1"/>
    <cellStyle name="Акцент3 2" xfId="1010"/>
    <cellStyle name="Акцент3 2 2" xfId="1011"/>
    <cellStyle name="Акцент3 3" xfId="1012"/>
    <cellStyle name="Акцент3 3 2" xfId="1013"/>
    <cellStyle name="Акцент3 4" xfId="1014"/>
    <cellStyle name="Акцент3 4 2" xfId="1015"/>
    <cellStyle name="Акцент3 5" xfId="1016"/>
    <cellStyle name="Акцент3 5 2" xfId="1017"/>
    <cellStyle name="Акцент3 6" xfId="1018"/>
    <cellStyle name="Акцент3 6 2" xfId="1019"/>
    <cellStyle name="Акцент3 7" xfId="1020"/>
    <cellStyle name="Акцент3 7 2" xfId="1021"/>
    <cellStyle name="Акцент3 8" xfId="1022"/>
    <cellStyle name="Акцент3 8 2" xfId="1023"/>
    <cellStyle name="Акцент3 9" xfId="1024"/>
    <cellStyle name="Акцент3 9 2" xfId="1025"/>
    <cellStyle name="Акцент4" xfId="1026" builtinId="41" customBuiltin="1"/>
    <cellStyle name="Акцент4 2" xfId="1027"/>
    <cellStyle name="Акцент4 2 2" xfId="1028"/>
    <cellStyle name="Акцент4 3" xfId="1029"/>
    <cellStyle name="Акцент4 3 2" xfId="1030"/>
    <cellStyle name="Акцент4 4" xfId="1031"/>
    <cellStyle name="Акцент4 4 2" xfId="1032"/>
    <cellStyle name="Акцент4 5" xfId="1033"/>
    <cellStyle name="Акцент4 5 2" xfId="1034"/>
    <cellStyle name="Акцент4 6" xfId="1035"/>
    <cellStyle name="Акцент4 6 2" xfId="1036"/>
    <cellStyle name="Акцент4 7" xfId="1037"/>
    <cellStyle name="Акцент4 7 2" xfId="1038"/>
    <cellStyle name="Акцент4 8" xfId="1039"/>
    <cellStyle name="Акцент4 8 2" xfId="1040"/>
    <cellStyle name="Акцент4 9" xfId="1041"/>
    <cellStyle name="Акцент4 9 2" xfId="1042"/>
    <cellStyle name="Акцент5" xfId="1043" builtinId="45" customBuiltin="1"/>
    <cellStyle name="Акцент5 2" xfId="1044"/>
    <cellStyle name="Акцент5 2 2" xfId="1045"/>
    <cellStyle name="Акцент5 3" xfId="1046"/>
    <cellStyle name="Акцент5 3 2" xfId="1047"/>
    <cellStyle name="Акцент5 4" xfId="1048"/>
    <cellStyle name="Акцент5 4 2" xfId="1049"/>
    <cellStyle name="Акцент5 5" xfId="1050"/>
    <cellStyle name="Акцент5 5 2" xfId="1051"/>
    <cellStyle name="Акцент5 6" xfId="1052"/>
    <cellStyle name="Акцент5 6 2" xfId="1053"/>
    <cellStyle name="Акцент5 7" xfId="1054"/>
    <cellStyle name="Акцент5 7 2" xfId="1055"/>
    <cellStyle name="Акцент5 8" xfId="1056"/>
    <cellStyle name="Акцент5 8 2" xfId="1057"/>
    <cellStyle name="Акцент5 9" xfId="1058"/>
    <cellStyle name="Акцент5 9 2" xfId="1059"/>
    <cellStyle name="Акцент6" xfId="1060" builtinId="49" customBuiltin="1"/>
    <cellStyle name="Акцент6 2" xfId="1061"/>
    <cellStyle name="Акцент6 2 2" xfId="1062"/>
    <cellStyle name="Акцент6 3" xfId="1063"/>
    <cellStyle name="Акцент6 3 2" xfId="1064"/>
    <cellStyle name="Акцент6 4" xfId="1065"/>
    <cellStyle name="Акцент6 4 2" xfId="1066"/>
    <cellStyle name="Акцент6 5" xfId="1067"/>
    <cellStyle name="Акцент6 5 2" xfId="1068"/>
    <cellStyle name="Акцент6 6" xfId="1069"/>
    <cellStyle name="Акцент6 6 2" xfId="1070"/>
    <cellStyle name="Акцент6 7" xfId="1071"/>
    <cellStyle name="Акцент6 7 2" xfId="1072"/>
    <cellStyle name="Акцент6 8" xfId="1073"/>
    <cellStyle name="Акцент6 8 2" xfId="1074"/>
    <cellStyle name="Акцент6 9" xfId="1075"/>
    <cellStyle name="Акцент6 9 2" xfId="1076"/>
    <cellStyle name="Беззащитный" xfId="1077"/>
    <cellStyle name="Ввод " xfId="1078" builtinId="20" customBuiltin="1"/>
    <cellStyle name="Ввод  2" xfId="1079"/>
    <cellStyle name="Ввод  2 2" xfId="1080"/>
    <cellStyle name="Ввод  2_46EE.2011(v1.0)" xfId="1081"/>
    <cellStyle name="Ввод  3" xfId="1082"/>
    <cellStyle name="Ввод  3 2" xfId="1083"/>
    <cellStyle name="Ввод  3_46EE.2011(v1.0)" xfId="1084"/>
    <cellStyle name="Ввод  4" xfId="1085"/>
    <cellStyle name="Ввод  4 2" xfId="1086"/>
    <cellStyle name="Ввод  4_46EE.2011(v1.0)" xfId="1087"/>
    <cellStyle name="Ввод  5" xfId="1088"/>
    <cellStyle name="Ввод  5 2" xfId="1089"/>
    <cellStyle name="Ввод  5_46EE.2011(v1.0)" xfId="1090"/>
    <cellStyle name="Ввод  6" xfId="1091"/>
    <cellStyle name="Ввод  6 2" xfId="1092"/>
    <cellStyle name="Ввод  6_46EE.2011(v1.0)" xfId="1093"/>
    <cellStyle name="Ввод  7" xfId="1094"/>
    <cellStyle name="Ввод  7 2" xfId="1095"/>
    <cellStyle name="Ввод  7_46EE.2011(v1.0)" xfId="1096"/>
    <cellStyle name="Ввод  8" xfId="1097"/>
    <cellStyle name="Ввод  8 2" xfId="1098"/>
    <cellStyle name="Ввод  8_46EE.2011(v1.0)" xfId="1099"/>
    <cellStyle name="Ввод  9" xfId="1100"/>
    <cellStyle name="Ввод  9 2" xfId="1101"/>
    <cellStyle name="Ввод  9_46EE.2011(v1.0)" xfId="1102"/>
    <cellStyle name="Верт. заголовок" xfId="1103"/>
    <cellStyle name="Вес_продукта" xfId="1104"/>
    <cellStyle name="Вывод" xfId="1105" builtinId="21" customBuiltin="1"/>
    <cellStyle name="Вывод 2" xfId="1106"/>
    <cellStyle name="Вывод 2 2" xfId="1107"/>
    <cellStyle name="Вывод 2_46EE.2011(v1.0)" xfId="1108"/>
    <cellStyle name="Вывод 3" xfId="1109"/>
    <cellStyle name="Вывод 3 2" xfId="1110"/>
    <cellStyle name="Вывод 3_46EE.2011(v1.0)" xfId="1111"/>
    <cellStyle name="Вывод 4" xfId="1112"/>
    <cellStyle name="Вывод 4 2" xfId="1113"/>
    <cellStyle name="Вывод 4_46EE.2011(v1.0)" xfId="1114"/>
    <cellStyle name="Вывод 5" xfId="1115"/>
    <cellStyle name="Вывод 5 2" xfId="1116"/>
    <cellStyle name="Вывод 5_46EE.2011(v1.0)" xfId="1117"/>
    <cellStyle name="Вывод 6" xfId="1118"/>
    <cellStyle name="Вывод 6 2" xfId="1119"/>
    <cellStyle name="Вывод 6_46EE.2011(v1.0)" xfId="1120"/>
    <cellStyle name="Вывод 7" xfId="1121"/>
    <cellStyle name="Вывод 7 2" xfId="1122"/>
    <cellStyle name="Вывод 7_46EE.2011(v1.0)" xfId="1123"/>
    <cellStyle name="Вывод 8" xfId="1124"/>
    <cellStyle name="Вывод 8 2" xfId="1125"/>
    <cellStyle name="Вывод 8_46EE.2011(v1.0)" xfId="1126"/>
    <cellStyle name="Вывод 9" xfId="1127"/>
    <cellStyle name="Вывод 9 2" xfId="1128"/>
    <cellStyle name="Вывод 9_46EE.2011(v1.0)" xfId="1129"/>
    <cellStyle name="Вычисление" xfId="1130" builtinId="22" customBuiltin="1"/>
    <cellStyle name="Вычисление 2" xfId="1131"/>
    <cellStyle name="Вычисление 2 2" xfId="1132"/>
    <cellStyle name="Вычисление 2_46EE.2011(v1.0)" xfId="1133"/>
    <cellStyle name="Вычисление 3" xfId="1134"/>
    <cellStyle name="Вычисление 3 2" xfId="1135"/>
    <cellStyle name="Вычисление 3_46EE.2011(v1.0)" xfId="1136"/>
    <cellStyle name="Вычисление 4" xfId="1137"/>
    <cellStyle name="Вычисление 4 2" xfId="1138"/>
    <cellStyle name="Вычисление 4_46EE.2011(v1.0)" xfId="1139"/>
    <cellStyle name="Вычисление 5" xfId="1140"/>
    <cellStyle name="Вычисление 5 2" xfId="1141"/>
    <cellStyle name="Вычисление 5_46EE.2011(v1.0)" xfId="1142"/>
    <cellStyle name="Вычисление 6" xfId="1143"/>
    <cellStyle name="Вычисление 6 2" xfId="1144"/>
    <cellStyle name="Вычисление 6_46EE.2011(v1.0)" xfId="1145"/>
    <cellStyle name="Вычисление 7" xfId="1146"/>
    <cellStyle name="Вычисление 7 2" xfId="1147"/>
    <cellStyle name="Вычисление 7_46EE.2011(v1.0)" xfId="1148"/>
    <cellStyle name="Вычисление 8" xfId="1149"/>
    <cellStyle name="Вычисление 8 2" xfId="1150"/>
    <cellStyle name="Вычисление 8_46EE.2011(v1.0)" xfId="1151"/>
    <cellStyle name="Вычисление 9" xfId="1152"/>
    <cellStyle name="Вычисление 9 2" xfId="1153"/>
    <cellStyle name="Вычисление 9_46EE.2011(v1.0)" xfId="1154"/>
    <cellStyle name="Гиперссылка" xfId="1155" builtinId="8"/>
    <cellStyle name="Гиперссылка 2" xfId="1156"/>
    <cellStyle name="Гиперссылка 3" xfId="1157"/>
    <cellStyle name="Группа" xfId="1158"/>
    <cellStyle name="Группа 0" xfId="1159"/>
    <cellStyle name="Группа 1" xfId="1160"/>
    <cellStyle name="Группа 2" xfId="1161"/>
    <cellStyle name="Группа 3" xfId="1162"/>
    <cellStyle name="Группа 4" xfId="1163"/>
    <cellStyle name="Группа 5" xfId="1164"/>
    <cellStyle name="Группа 6" xfId="1165"/>
    <cellStyle name="Группа 7" xfId="1166"/>
    <cellStyle name="Группа 8" xfId="1167"/>
    <cellStyle name="Группа_additional slides_04.12.03 _1" xfId="1168"/>
    <cellStyle name="ДАТА" xfId="1169"/>
    <cellStyle name="ДАТА 2" xfId="1170"/>
    <cellStyle name="ДАТА 3" xfId="1171"/>
    <cellStyle name="ДАТА 4" xfId="1172"/>
    <cellStyle name="ДАТА 5" xfId="1173"/>
    <cellStyle name="ДАТА 6" xfId="1174"/>
    <cellStyle name="ДАТА 7" xfId="1175"/>
    <cellStyle name="ДАТА 8" xfId="1176"/>
    <cellStyle name="ДАТА 9" xfId="1177"/>
    <cellStyle name="ДАТА_1" xfId="1178"/>
    <cellStyle name="Денежный 2" xfId="1179"/>
    <cellStyle name="Денежный 2 2" xfId="1180"/>
    <cellStyle name="Денежный 2_OREP.KU.2011.MONTHLY.02(v0.1)" xfId="1181"/>
    <cellStyle name="Денежный_Forma_1" xfId="1182"/>
    <cellStyle name="Заголовок" xfId="1183"/>
    <cellStyle name="Заголовок 1" xfId="1184" builtinId="16" customBuiltin="1"/>
    <cellStyle name="Заголовок 1 2" xfId="1185"/>
    <cellStyle name="Заголовок 1 2 2" xfId="1186"/>
    <cellStyle name="Заголовок 1 2_46EE.2011(v1.0)" xfId="1187"/>
    <cellStyle name="Заголовок 1 3" xfId="1188"/>
    <cellStyle name="Заголовок 1 3 2" xfId="1189"/>
    <cellStyle name="Заголовок 1 3_46EE.2011(v1.0)" xfId="1190"/>
    <cellStyle name="Заголовок 1 4" xfId="1191"/>
    <cellStyle name="Заголовок 1 4 2" xfId="1192"/>
    <cellStyle name="Заголовок 1 4_46EE.2011(v1.0)" xfId="1193"/>
    <cellStyle name="Заголовок 1 5" xfId="1194"/>
    <cellStyle name="Заголовок 1 5 2" xfId="1195"/>
    <cellStyle name="Заголовок 1 5_46EE.2011(v1.0)" xfId="1196"/>
    <cellStyle name="Заголовок 1 6" xfId="1197"/>
    <cellStyle name="Заголовок 1 6 2" xfId="1198"/>
    <cellStyle name="Заголовок 1 6_46EE.2011(v1.0)" xfId="1199"/>
    <cellStyle name="Заголовок 1 7" xfId="1200"/>
    <cellStyle name="Заголовок 1 7 2" xfId="1201"/>
    <cellStyle name="Заголовок 1 7_46EE.2011(v1.0)" xfId="1202"/>
    <cellStyle name="Заголовок 1 8" xfId="1203"/>
    <cellStyle name="Заголовок 1 8 2" xfId="1204"/>
    <cellStyle name="Заголовок 1 8_46EE.2011(v1.0)" xfId="1205"/>
    <cellStyle name="Заголовок 1 9" xfId="1206"/>
    <cellStyle name="Заголовок 1 9 2" xfId="1207"/>
    <cellStyle name="Заголовок 1 9_46EE.2011(v1.0)" xfId="1208"/>
    <cellStyle name="Заголовок 2" xfId="1209" builtinId="17" customBuiltin="1"/>
    <cellStyle name="Заголовок 2 2" xfId="1210"/>
    <cellStyle name="Заголовок 2 2 2" xfId="1211"/>
    <cellStyle name="Заголовок 2 2_46EE.2011(v1.0)" xfId="1212"/>
    <cellStyle name="Заголовок 2 3" xfId="1213"/>
    <cellStyle name="Заголовок 2 3 2" xfId="1214"/>
    <cellStyle name="Заголовок 2 3_46EE.2011(v1.0)" xfId="1215"/>
    <cellStyle name="Заголовок 2 4" xfId="1216"/>
    <cellStyle name="Заголовок 2 4 2" xfId="1217"/>
    <cellStyle name="Заголовок 2 4_46EE.2011(v1.0)" xfId="1218"/>
    <cellStyle name="Заголовок 2 5" xfId="1219"/>
    <cellStyle name="Заголовок 2 5 2" xfId="1220"/>
    <cellStyle name="Заголовок 2 5_46EE.2011(v1.0)" xfId="1221"/>
    <cellStyle name="Заголовок 2 6" xfId="1222"/>
    <cellStyle name="Заголовок 2 6 2" xfId="1223"/>
    <cellStyle name="Заголовок 2 6_46EE.2011(v1.0)" xfId="1224"/>
    <cellStyle name="Заголовок 2 7" xfId="1225"/>
    <cellStyle name="Заголовок 2 7 2" xfId="1226"/>
    <cellStyle name="Заголовок 2 7_46EE.2011(v1.0)" xfId="1227"/>
    <cellStyle name="Заголовок 2 8" xfId="1228"/>
    <cellStyle name="Заголовок 2 8 2" xfId="1229"/>
    <cellStyle name="Заголовок 2 8_46EE.2011(v1.0)" xfId="1230"/>
    <cellStyle name="Заголовок 2 9" xfId="1231"/>
    <cellStyle name="Заголовок 2 9 2" xfId="1232"/>
    <cellStyle name="Заголовок 2 9_46EE.2011(v1.0)" xfId="1233"/>
    <cellStyle name="Заголовок 3" xfId="1234" builtinId="18" customBuiltin="1"/>
    <cellStyle name="Заголовок 3 2" xfId="1235"/>
    <cellStyle name="Заголовок 3 2 2" xfId="1236"/>
    <cellStyle name="Заголовок 3 2_46EE.2011(v1.0)" xfId="1237"/>
    <cellStyle name="Заголовок 3 3" xfId="1238"/>
    <cellStyle name="Заголовок 3 3 2" xfId="1239"/>
    <cellStyle name="Заголовок 3 3_46EE.2011(v1.0)" xfId="1240"/>
    <cellStyle name="Заголовок 3 4" xfId="1241"/>
    <cellStyle name="Заголовок 3 4 2" xfId="1242"/>
    <cellStyle name="Заголовок 3 4_46EE.2011(v1.0)" xfId="1243"/>
    <cellStyle name="Заголовок 3 5" xfId="1244"/>
    <cellStyle name="Заголовок 3 5 2" xfId="1245"/>
    <cellStyle name="Заголовок 3 5_46EE.2011(v1.0)" xfId="1246"/>
    <cellStyle name="Заголовок 3 6" xfId="1247"/>
    <cellStyle name="Заголовок 3 6 2" xfId="1248"/>
    <cellStyle name="Заголовок 3 6_46EE.2011(v1.0)" xfId="1249"/>
    <cellStyle name="Заголовок 3 7" xfId="1250"/>
    <cellStyle name="Заголовок 3 7 2" xfId="1251"/>
    <cellStyle name="Заголовок 3 7_46EE.2011(v1.0)" xfId="1252"/>
    <cellStyle name="Заголовок 3 8" xfId="1253"/>
    <cellStyle name="Заголовок 3 8 2" xfId="1254"/>
    <cellStyle name="Заголовок 3 8_46EE.2011(v1.0)" xfId="1255"/>
    <cellStyle name="Заголовок 3 9" xfId="1256"/>
    <cellStyle name="Заголовок 3 9 2" xfId="1257"/>
    <cellStyle name="Заголовок 3 9_46EE.2011(v1.0)" xfId="1258"/>
    <cellStyle name="Заголовок 4" xfId="1259" builtinId="19" customBuiltin="1"/>
    <cellStyle name="Заголовок 4 2" xfId="1260"/>
    <cellStyle name="Заголовок 4 2 2" xfId="1261"/>
    <cellStyle name="Заголовок 4 3" xfId="1262"/>
    <cellStyle name="Заголовок 4 3 2" xfId="1263"/>
    <cellStyle name="Заголовок 4 4" xfId="1264"/>
    <cellStyle name="Заголовок 4 4 2" xfId="1265"/>
    <cellStyle name="Заголовок 4 5" xfId="1266"/>
    <cellStyle name="Заголовок 4 5 2" xfId="1267"/>
    <cellStyle name="Заголовок 4 6" xfId="1268"/>
    <cellStyle name="Заголовок 4 6 2" xfId="1269"/>
    <cellStyle name="Заголовок 4 7" xfId="1270"/>
    <cellStyle name="Заголовок 4 7 2" xfId="1271"/>
    <cellStyle name="Заголовок 4 8" xfId="1272"/>
    <cellStyle name="Заголовок 4 8 2" xfId="1273"/>
    <cellStyle name="Заголовок 4 9" xfId="1274"/>
    <cellStyle name="Заголовок 4 9 2" xfId="1275"/>
    <cellStyle name="ЗАГОЛОВОК1" xfId="1276"/>
    <cellStyle name="ЗАГОЛОВОК2" xfId="1277"/>
    <cellStyle name="ЗаголовокСтолбца" xfId="1278"/>
    <cellStyle name="Защитный" xfId="1279"/>
    <cellStyle name="Значение" xfId="1280"/>
    <cellStyle name="Зоголовок" xfId="1281"/>
    <cellStyle name="Итог" xfId="1282" builtinId="25" customBuiltin="1"/>
    <cellStyle name="Итог 2" xfId="1283"/>
    <cellStyle name="Итог 2 2" xfId="1284"/>
    <cellStyle name="Итог 2_46EE.2011(v1.0)" xfId="1285"/>
    <cellStyle name="Итог 3" xfId="1286"/>
    <cellStyle name="Итог 3 2" xfId="1287"/>
    <cellStyle name="Итог 3_46EE.2011(v1.0)" xfId="1288"/>
    <cellStyle name="Итог 4" xfId="1289"/>
    <cellStyle name="Итог 4 2" xfId="1290"/>
    <cellStyle name="Итог 4_46EE.2011(v1.0)" xfId="1291"/>
    <cellStyle name="Итог 5" xfId="1292"/>
    <cellStyle name="Итог 5 2" xfId="1293"/>
    <cellStyle name="Итог 5_46EE.2011(v1.0)" xfId="1294"/>
    <cellStyle name="Итог 6" xfId="1295"/>
    <cellStyle name="Итог 6 2" xfId="1296"/>
    <cellStyle name="Итог 6_46EE.2011(v1.0)" xfId="1297"/>
    <cellStyle name="Итог 7" xfId="1298"/>
    <cellStyle name="Итог 7 2" xfId="1299"/>
    <cellStyle name="Итог 7_46EE.2011(v1.0)" xfId="1300"/>
    <cellStyle name="Итог 8" xfId="1301"/>
    <cellStyle name="Итог 8 2" xfId="1302"/>
    <cellStyle name="Итог 8_46EE.2011(v1.0)" xfId="1303"/>
    <cellStyle name="Итог 9" xfId="1304"/>
    <cellStyle name="Итог 9 2" xfId="1305"/>
    <cellStyle name="Итог 9_46EE.2011(v1.0)" xfId="1306"/>
    <cellStyle name="Итого" xfId="1307"/>
    <cellStyle name="ИТОГОВЫЙ" xfId="1308"/>
    <cellStyle name="ИТОГОВЫЙ 2" xfId="1309"/>
    <cellStyle name="ИТОГОВЫЙ 3" xfId="1310"/>
    <cellStyle name="ИТОГОВЫЙ 4" xfId="1311"/>
    <cellStyle name="ИТОГОВЫЙ 5" xfId="1312"/>
    <cellStyle name="ИТОГОВЫЙ 6" xfId="1313"/>
    <cellStyle name="ИТОГОВЫЙ 7" xfId="1314"/>
    <cellStyle name="ИТОГОВЫЙ 8" xfId="1315"/>
    <cellStyle name="ИТОГОВЫЙ 9" xfId="1316"/>
    <cellStyle name="ИТОГОВЫЙ_1" xfId="1317"/>
    <cellStyle name="Контрольная ячейка" xfId="1318" builtinId="23" customBuiltin="1"/>
    <cellStyle name="Контрольная ячейка 2" xfId="1319"/>
    <cellStyle name="Контрольная ячейка 2 2" xfId="1320"/>
    <cellStyle name="Контрольная ячейка 2_46EE.2011(v1.0)" xfId="1321"/>
    <cellStyle name="Контрольная ячейка 3" xfId="1322"/>
    <cellStyle name="Контрольная ячейка 3 2" xfId="1323"/>
    <cellStyle name="Контрольная ячейка 3_46EE.2011(v1.0)" xfId="1324"/>
    <cellStyle name="Контрольная ячейка 4" xfId="1325"/>
    <cellStyle name="Контрольная ячейка 4 2" xfId="1326"/>
    <cellStyle name="Контрольная ячейка 4_46EE.2011(v1.0)" xfId="1327"/>
    <cellStyle name="Контрольная ячейка 5" xfId="1328"/>
    <cellStyle name="Контрольная ячейка 5 2" xfId="1329"/>
    <cellStyle name="Контрольная ячейка 5_46EE.2011(v1.0)" xfId="1330"/>
    <cellStyle name="Контрольная ячейка 6" xfId="1331"/>
    <cellStyle name="Контрольная ячейка 6 2" xfId="1332"/>
    <cellStyle name="Контрольная ячейка 6_46EE.2011(v1.0)" xfId="1333"/>
    <cellStyle name="Контрольная ячейка 7" xfId="1334"/>
    <cellStyle name="Контрольная ячейка 7 2" xfId="1335"/>
    <cellStyle name="Контрольная ячейка 7_46EE.2011(v1.0)" xfId="1336"/>
    <cellStyle name="Контрольная ячейка 8" xfId="1337"/>
    <cellStyle name="Контрольная ячейка 8 2" xfId="1338"/>
    <cellStyle name="Контрольная ячейка 8_46EE.2011(v1.0)" xfId="1339"/>
    <cellStyle name="Контрольная ячейка 9" xfId="1340"/>
    <cellStyle name="Контрольная ячейка 9 2" xfId="1341"/>
    <cellStyle name="Контрольная ячейка 9_46EE.2011(v1.0)" xfId="1342"/>
    <cellStyle name="Миша (бланки отчетности)" xfId="1343"/>
    <cellStyle name="Мои наименования показателей" xfId="1344"/>
    <cellStyle name="Мои наименования показателей 2" xfId="1345"/>
    <cellStyle name="Мои наименования показателей 2 2" xfId="1346"/>
    <cellStyle name="Мои наименования показателей 2 3" xfId="1347"/>
    <cellStyle name="Мои наименования показателей 2 4" xfId="1348"/>
    <cellStyle name="Мои наименования показателей 2 5" xfId="1349"/>
    <cellStyle name="Мои наименования показателей 2 6" xfId="1350"/>
    <cellStyle name="Мои наименования показателей 2 7" xfId="1351"/>
    <cellStyle name="Мои наименования показателей 2 8" xfId="1352"/>
    <cellStyle name="Мои наименования показателей 2 9" xfId="1353"/>
    <cellStyle name="Мои наименования показателей 2_1" xfId="1354"/>
    <cellStyle name="Мои наименования показателей 3" xfId="1355"/>
    <cellStyle name="Мои наименования показателей 3 2" xfId="1356"/>
    <cellStyle name="Мои наименования показателей 3 3" xfId="1357"/>
    <cellStyle name="Мои наименования показателей 3 4" xfId="1358"/>
    <cellStyle name="Мои наименования показателей 3 5" xfId="1359"/>
    <cellStyle name="Мои наименования показателей 3 6" xfId="1360"/>
    <cellStyle name="Мои наименования показателей 3 7" xfId="1361"/>
    <cellStyle name="Мои наименования показателей 3 8" xfId="1362"/>
    <cellStyle name="Мои наименования показателей 3 9" xfId="1363"/>
    <cellStyle name="Мои наименования показателей 3_1" xfId="1364"/>
    <cellStyle name="Мои наименования показателей 4" xfId="1365"/>
    <cellStyle name="Мои наименования показателей 4 2" xfId="1366"/>
    <cellStyle name="Мои наименования показателей 4 3" xfId="1367"/>
    <cellStyle name="Мои наименования показателей 4 4" xfId="1368"/>
    <cellStyle name="Мои наименования показателей 4 5" xfId="1369"/>
    <cellStyle name="Мои наименования показателей 4 6" xfId="1370"/>
    <cellStyle name="Мои наименования показателей 4 7" xfId="1371"/>
    <cellStyle name="Мои наименования показателей 4 8" xfId="1372"/>
    <cellStyle name="Мои наименования показателей 4 9" xfId="1373"/>
    <cellStyle name="Мои наименования показателей 4_1" xfId="1374"/>
    <cellStyle name="Мои наименования показателей 5" xfId="1375"/>
    <cellStyle name="Мои наименования показателей 5 2" xfId="1376"/>
    <cellStyle name="Мои наименования показателей 5 3" xfId="1377"/>
    <cellStyle name="Мои наименования показателей 5 4" xfId="1378"/>
    <cellStyle name="Мои наименования показателей 5 5" xfId="1379"/>
    <cellStyle name="Мои наименования показателей 5 6" xfId="1380"/>
    <cellStyle name="Мои наименования показателей 5 7" xfId="1381"/>
    <cellStyle name="Мои наименования показателей 5 8" xfId="1382"/>
    <cellStyle name="Мои наименования показателей 5 9" xfId="1383"/>
    <cellStyle name="Мои наименования показателей 5_1" xfId="1384"/>
    <cellStyle name="Мои наименования показателей 6" xfId="1385"/>
    <cellStyle name="Мои наименования показателей 6 2" xfId="1386"/>
    <cellStyle name="Мои наименования показателей 6 3" xfId="1387"/>
    <cellStyle name="Мои наименования показателей 6_46EE.2011(v1.0)" xfId="1388"/>
    <cellStyle name="Мои наименования показателей 7" xfId="1389"/>
    <cellStyle name="Мои наименования показателей 7 2" xfId="1390"/>
    <cellStyle name="Мои наименования показателей 7 3" xfId="1391"/>
    <cellStyle name="Мои наименования показателей 7_46EE.2011(v1.0)" xfId="1392"/>
    <cellStyle name="Мои наименования показателей 8" xfId="1393"/>
    <cellStyle name="Мои наименования показателей 8 2" xfId="1394"/>
    <cellStyle name="Мои наименования показателей 8 3" xfId="1395"/>
    <cellStyle name="Мои наименования показателей 8_46EE.2011(v1.0)" xfId="1396"/>
    <cellStyle name="Мои наименования показателей_46TE.RT(v1.0)" xfId="1397"/>
    <cellStyle name="Мой заголовок" xfId="1398"/>
    <cellStyle name="Мой заголовок листа" xfId="1399"/>
    <cellStyle name="назв фил" xfId="1400"/>
    <cellStyle name="Название" xfId="1401" builtinId="15" customBuiltin="1"/>
    <cellStyle name="Название 2" xfId="1402"/>
    <cellStyle name="Название 2 2" xfId="1403"/>
    <cellStyle name="Название 3" xfId="1404"/>
    <cellStyle name="Название 3 2" xfId="1405"/>
    <cellStyle name="Название 4" xfId="1406"/>
    <cellStyle name="Название 4 2" xfId="1407"/>
    <cellStyle name="Название 5" xfId="1408"/>
    <cellStyle name="Название 5 2" xfId="1409"/>
    <cellStyle name="Название 6" xfId="1410"/>
    <cellStyle name="Название 6 2" xfId="1411"/>
    <cellStyle name="Название 7" xfId="1412"/>
    <cellStyle name="Название 7 2" xfId="1413"/>
    <cellStyle name="Название 8" xfId="1414"/>
    <cellStyle name="Название 8 2" xfId="1415"/>
    <cellStyle name="Название 9" xfId="1416"/>
    <cellStyle name="Название 9 2" xfId="1417"/>
    <cellStyle name="Невидимый" xfId="1418"/>
    <cellStyle name="Нейтральный" xfId="1419" builtinId="28" customBuiltin="1"/>
    <cellStyle name="Нейтральный 2" xfId="1420"/>
    <cellStyle name="Нейтральный 2 2" xfId="1421"/>
    <cellStyle name="Нейтральный 3" xfId="1422"/>
    <cellStyle name="Нейтральный 3 2" xfId="1423"/>
    <cellStyle name="Нейтральный 4" xfId="1424"/>
    <cellStyle name="Нейтральный 4 2" xfId="1425"/>
    <cellStyle name="Нейтральный 5" xfId="1426"/>
    <cellStyle name="Нейтральный 5 2" xfId="1427"/>
    <cellStyle name="Нейтральный 6" xfId="1428"/>
    <cellStyle name="Нейтральный 6 2" xfId="1429"/>
    <cellStyle name="Нейтральный 7" xfId="1430"/>
    <cellStyle name="Нейтральный 7 2" xfId="1431"/>
    <cellStyle name="Нейтральный 8" xfId="1432"/>
    <cellStyle name="Нейтральный 8 2" xfId="1433"/>
    <cellStyle name="Нейтральный 9" xfId="1434"/>
    <cellStyle name="Нейтральный 9 2" xfId="1435"/>
    <cellStyle name="Низ1" xfId="1436"/>
    <cellStyle name="Низ2" xfId="1437"/>
    <cellStyle name="Обычный" xfId="0" builtinId="0"/>
    <cellStyle name="Обычный 10" xfId="1438"/>
    <cellStyle name="Обычный 11" xfId="1439"/>
    <cellStyle name="Обычный 11 2" xfId="1440"/>
    <cellStyle name="Обычный 2" xfId="1441"/>
    <cellStyle name="Обычный 2 10" xfId="1442"/>
    <cellStyle name="Обычный 2 11" xfId="1443"/>
    <cellStyle name="Обычный 2 12" xfId="1444"/>
    <cellStyle name="Обычный 2 2" xfId="1445"/>
    <cellStyle name="Обычный 2 2 2" xfId="1446"/>
    <cellStyle name="Обычный 2 2 3" xfId="1447"/>
    <cellStyle name="Обычный 2 2_46EE.2011(v1.0)" xfId="1448"/>
    <cellStyle name="Обычный 2 3" xfId="1449"/>
    <cellStyle name="Обычный 2 3 2" xfId="1450"/>
    <cellStyle name="Обычный 2 3 3" xfId="1451"/>
    <cellStyle name="Обычный 2 3_46EE.2011(v1.0)" xfId="1452"/>
    <cellStyle name="Обычный 2 4" xfId="1453"/>
    <cellStyle name="Обычный 2 4 2" xfId="1454"/>
    <cellStyle name="Обычный 2 4 3" xfId="1455"/>
    <cellStyle name="Обычный 2 4_46EE.2011(v1.0)" xfId="1456"/>
    <cellStyle name="Обычный 2 5" xfId="1457"/>
    <cellStyle name="Обычный 2 5 2" xfId="1458"/>
    <cellStyle name="Обычный 2 5 3" xfId="1459"/>
    <cellStyle name="Обычный 2 5_46EE.2011(v1.0)" xfId="1460"/>
    <cellStyle name="Обычный 2 6" xfId="1461"/>
    <cellStyle name="Обычный 2 6 2" xfId="1462"/>
    <cellStyle name="Обычный 2 6 3" xfId="1463"/>
    <cellStyle name="Обычный 2 6_46EE.2011(v1.0)" xfId="1464"/>
    <cellStyle name="Обычный 2 7" xfId="1465"/>
    <cellStyle name="Обычный 2 8" xfId="1466"/>
    <cellStyle name="Обычный 2 9" xfId="1467"/>
    <cellStyle name="Обычный 2_1" xfId="1468"/>
    <cellStyle name="Обычный 3" xfId="1469"/>
    <cellStyle name="Обычный 3 2" xfId="1470"/>
    <cellStyle name="Обычный 3 3" xfId="1471"/>
    <cellStyle name="Обычный 4" xfId="1472"/>
    <cellStyle name="Обычный 4 2" xfId="1473"/>
    <cellStyle name="Обычный 4 2 2" xfId="1474"/>
    <cellStyle name="Обычный 4 2_INVEST.WARM.PLAN.4.78(v0.1)" xfId="1475"/>
    <cellStyle name="Обычный 4_EE.20.MET.SVOD.2.73_v0.1" xfId="1476"/>
    <cellStyle name="Обычный 5" xfId="1477"/>
    <cellStyle name="Обычный 6" xfId="1478"/>
    <cellStyle name="Обычный 7" xfId="1479"/>
    <cellStyle name="Обычный 8" xfId="1480"/>
    <cellStyle name="Обычный 9" xfId="1481"/>
    <cellStyle name="Обычный_ARMRAZR" xfId="1482"/>
    <cellStyle name="Обычный_BALANCE.VODOSN.2008YEAR_JKK.33.VS.1.77" xfId="1483"/>
    <cellStyle name="Обычный_Forma_1" xfId="1484"/>
    <cellStyle name="Обычный_KRU.TARIFF.TE.FACT(v0.5)_import_02.02" xfId="1485"/>
    <cellStyle name="Обычный_OREP.JKH.POD.2010YEAR(v1.0)" xfId="1486"/>
    <cellStyle name="Обычный_OREP.JKH.POD.2010YEAR(v1.1)" xfId="1487"/>
    <cellStyle name="Обычный_POTR.EE(+PASPORT)" xfId="1488"/>
    <cellStyle name="Обычный_PREDEL.JKH.2010(v1.3)" xfId="1489"/>
    <cellStyle name="Обычный_PRIL4.JKU.7.28(04.03.2009)" xfId="1490"/>
    <cellStyle name="Обычный_Statistica 2.73" xfId="1491"/>
    <cellStyle name="Обычный_TR.TARIFF.AUTO.P.M.2.16" xfId="1492"/>
    <cellStyle name="Обычный_ЖКУ_проект3" xfId="1493"/>
    <cellStyle name="Обычный_ЖКУ_проект3 2" xfId="1494"/>
    <cellStyle name="Обычный_Книга2" xfId="1495"/>
    <cellStyle name="Обычный_Мониторинг инвестиций" xfId="1496"/>
    <cellStyle name="Обычный_Мониторинг инвестиций 2" xfId="1497"/>
    <cellStyle name="Обычный_Новая карта_рабочая версия" xfId="1498"/>
    <cellStyle name="Обычный_форма 1 водопровод для орг" xfId="1499"/>
    <cellStyle name="Обычный_форма 1 водопровод для орг_CALC.KV.4.78(v1.0)" xfId="1500"/>
    <cellStyle name="Обычный_Форма 22 ЖКХ" xfId="1501"/>
    <cellStyle name="Ошибка" xfId="1502"/>
    <cellStyle name="Плохой" xfId="1503" builtinId="27" customBuiltin="1"/>
    <cellStyle name="Плохой 2" xfId="1504"/>
    <cellStyle name="Плохой 2 2" xfId="1505"/>
    <cellStyle name="Плохой 3" xfId="1506"/>
    <cellStyle name="Плохой 3 2" xfId="1507"/>
    <cellStyle name="Плохой 4" xfId="1508"/>
    <cellStyle name="Плохой 4 2" xfId="1509"/>
    <cellStyle name="Плохой 5" xfId="1510"/>
    <cellStyle name="Плохой 5 2" xfId="1511"/>
    <cellStyle name="Плохой 6" xfId="1512"/>
    <cellStyle name="Плохой 6 2" xfId="1513"/>
    <cellStyle name="Плохой 7" xfId="1514"/>
    <cellStyle name="Плохой 7 2" xfId="1515"/>
    <cellStyle name="Плохой 8" xfId="1516"/>
    <cellStyle name="Плохой 8 2" xfId="1517"/>
    <cellStyle name="Плохой 9" xfId="1518"/>
    <cellStyle name="Плохой 9 2" xfId="1519"/>
    <cellStyle name="По центру с переносом" xfId="1520"/>
    <cellStyle name="По ширине с переносом" xfId="1521"/>
    <cellStyle name="Подгруппа" xfId="1522"/>
    <cellStyle name="Поле ввода" xfId="1523"/>
    <cellStyle name="Пояснение" xfId="1524" builtinId="53" customBuiltin="1"/>
    <cellStyle name="Пояснение 2" xfId="1525"/>
    <cellStyle name="Пояснение 2 2" xfId="1526"/>
    <cellStyle name="Пояснение 3" xfId="1527"/>
    <cellStyle name="Пояснение 3 2" xfId="1528"/>
    <cellStyle name="Пояснение 4" xfId="1529"/>
    <cellStyle name="Пояснение 4 2" xfId="1530"/>
    <cellStyle name="Пояснение 5" xfId="1531"/>
    <cellStyle name="Пояснение 5 2" xfId="1532"/>
    <cellStyle name="Пояснение 6" xfId="1533"/>
    <cellStyle name="Пояснение 6 2" xfId="1534"/>
    <cellStyle name="Пояснение 7" xfId="1535"/>
    <cellStyle name="Пояснение 7 2" xfId="1536"/>
    <cellStyle name="Пояснение 8" xfId="1537"/>
    <cellStyle name="Пояснение 8 2" xfId="1538"/>
    <cellStyle name="Пояснение 9" xfId="1539"/>
    <cellStyle name="Пояснение 9 2" xfId="1540"/>
    <cellStyle name="Примечание" xfId="1541" builtinId="10" customBuiltin="1"/>
    <cellStyle name="Примечание 10" xfId="1542"/>
    <cellStyle name="Примечание 10 2" xfId="1543"/>
    <cellStyle name="Примечание 10 3" xfId="1544"/>
    <cellStyle name="Примечание 10_46EE.2011(v1.0)" xfId="1545"/>
    <cellStyle name="Примечание 11" xfId="1546"/>
    <cellStyle name="Примечание 11 2" xfId="1547"/>
    <cellStyle name="Примечание 11 3" xfId="1548"/>
    <cellStyle name="Примечание 11_46EE.2011(v1.0)" xfId="1549"/>
    <cellStyle name="Примечание 12" xfId="1550"/>
    <cellStyle name="Примечание 12 2" xfId="1551"/>
    <cellStyle name="Примечание 12 3" xfId="1552"/>
    <cellStyle name="Примечание 12_46EE.2011(v1.0)" xfId="1553"/>
    <cellStyle name="Примечание 2" xfId="1554"/>
    <cellStyle name="Примечание 2 2" xfId="1555"/>
    <cellStyle name="Примечание 2 3" xfId="1556"/>
    <cellStyle name="Примечание 2 4" xfId="1557"/>
    <cellStyle name="Примечание 2 5" xfId="1558"/>
    <cellStyle name="Примечание 2 6" xfId="1559"/>
    <cellStyle name="Примечание 2 7" xfId="1560"/>
    <cellStyle name="Примечание 2 8" xfId="1561"/>
    <cellStyle name="Примечание 2 9" xfId="1562"/>
    <cellStyle name="Примечание 2_46EE.2011(v1.0)" xfId="1563"/>
    <cellStyle name="Примечание 3" xfId="1564"/>
    <cellStyle name="Примечание 3 2" xfId="1565"/>
    <cellStyle name="Примечание 3 3" xfId="1566"/>
    <cellStyle name="Примечание 3 4" xfId="1567"/>
    <cellStyle name="Примечание 3 5" xfId="1568"/>
    <cellStyle name="Примечание 3 6" xfId="1569"/>
    <cellStyle name="Примечание 3 7" xfId="1570"/>
    <cellStyle name="Примечание 3 8" xfId="1571"/>
    <cellStyle name="Примечание 3 9" xfId="1572"/>
    <cellStyle name="Примечание 3_46EE.2011(v1.0)" xfId="1573"/>
    <cellStyle name="Примечание 4" xfId="1574"/>
    <cellStyle name="Примечание 4 2" xfId="1575"/>
    <cellStyle name="Примечание 4 3" xfId="1576"/>
    <cellStyle name="Примечание 4 4" xfId="1577"/>
    <cellStyle name="Примечание 4 5" xfId="1578"/>
    <cellStyle name="Примечание 4 6" xfId="1579"/>
    <cellStyle name="Примечание 4 7" xfId="1580"/>
    <cellStyle name="Примечание 4 8" xfId="1581"/>
    <cellStyle name="Примечание 4 9" xfId="1582"/>
    <cellStyle name="Примечание 4_46EE.2011(v1.0)" xfId="1583"/>
    <cellStyle name="Примечание 5" xfId="1584"/>
    <cellStyle name="Примечание 5 2" xfId="1585"/>
    <cellStyle name="Примечание 5 3" xfId="1586"/>
    <cellStyle name="Примечание 5 4" xfId="1587"/>
    <cellStyle name="Примечание 5 5" xfId="1588"/>
    <cellStyle name="Примечание 5 6" xfId="1589"/>
    <cellStyle name="Примечание 5 7" xfId="1590"/>
    <cellStyle name="Примечание 5 8" xfId="1591"/>
    <cellStyle name="Примечание 5 9" xfId="1592"/>
    <cellStyle name="Примечание 5_46EE.2011(v1.0)" xfId="1593"/>
    <cellStyle name="Примечание 6" xfId="1594"/>
    <cellStyle name="Примечание 6 2" xfId="1595"/>
    <cellStyle name="Примечание 6_46EE.2011(v1.0)" xfId="1596"/>
    <cellStyle name="Примечание 7" xfId="1597"/>
    <cellStyle name="Примечание 7 2" xfId="1598"/>
    <cellStyle name="Примечание 7_46EE.2011(v1.0)" xfId="1599"/>
    <cellStyle name="Примечание 8" xfId="1600"/>
    <cellStyle name="Примечание 8 2" xfId="1601"/>
    <cellStyle name="Примечание 8_46EE.2011(v1.0)" xfId="1602"/>
    <cellStyle name="Примечание 9" xfId="1603"/>
    <cellStyle name="Примечание 9 2" xfId="1604"/>
    <cellStyle name="Примечание 9_46EE.2011(v1.0)" xfId="1605"/>
    <cellStyle name="Продукт" xfId="1606"/>
    <cellStyle name="Процентный 10" xfId="1607"/>
    <cellStyle name="Процентный 2" xfId="1608"/>
    <cellStyle name="Процентный 2 2" xfId="1609"/>
    <cellStyle name="Процентный 2 3" xfId="1610"/>
    <cellStyle name="Процентный 3" xfId="1611"/>
    <cellStyle name="Процентный 3 2" xfId="1612"/>
    <cellStyle name="Процентный 3 3" xfId="1613"/>
    <cellStyle name="Процентный 4" xfId="1614"/>
    <cellStyle name="Процентный 4 2" xfId="1615"/>
    <cellStyle name="Процентный 4 3" xfId="1616"/>
    <cellStyle name="Процентный 5" xfId="1617"/>
    <cellStyle name="Процентный 9" xfId="1618"/>
    <cellStyle name="Разница" xfId="1619"/>
    <cellStyle name="Рамки" xfId="1620"/>
    <cellStyle name="Сводная таблица" xfId="1621"/>
    <cellStyle name="Связанная ячейка" xfId="1622" builtinId="24" customBuiltin="1"/>
    <cellStyle name="Связанная ячейка 2" xfId="1623"/>
    <cellStyle name="Связанная ячейка 2 2" xfId="1624"/>
    <cellStyle name="Связанная ячейка 2_46EE.2011(v1.0)" xfId="1625"/>
    <cellStyle name="Связанная ячейка 3" xfId="1626"/>
    <cellStyle name="Связанная ячейка 3 2" xfId="1627"/>
    <cellStyle name="Связанная ячейка 3_46EE.2011(v1.0)" xfId="1628"/>
    <cellStyle name="Связанная ячейка 4" xfId="1629"/>
    <cellStyle name="Связанная ячейка 4 2" xfId="1630"/>
    <cellStyle name="Связанная ячейка 4_46EE.2011(v1.0)" xfId="1631"/>
    <cellStyle name="Связанная ячейка 5" xfId="1632"/>
    <cellStyle name="Связанная ячейка 5 2" xfId="1633"/>
    <cellStyle name="Связанная ячейка 5_46EE.2011(v1.0)" xfId="1634"/>
    <cellStyle name="Связанная ячейка 6" xfId="1635"/>
    <cellStyle name="Связанная ячейка 6 2" xfId="1636"/>
    <cellStyle name="Связанная ячейка 6_46EE.2011(v1.0)" xfId="1637"/>
    <cellStyle name="Связанная ячейка 7" xfId="1638"/>
    <cellStyle name="Связанная ячейка 7 2" xfId="1639"/>
    <cellStyle name="Связанная ячейка 7_46EE.2011(v1.0)" xfId="1640"/>
    <cellStyle name="Связанная ячейка 8" xfId="1641"/>
    <cellStyle name="Связанная ячейка 8 2" xfId="1642"/>
    <cellStyle name="Связанная ячейка 8_46EE.2011(v1.0)" xfId="1643"/>
    <cellStyle name="Связанная ячейка 9" xfId="1644"/>
    <cellStyle name="Связанная ячейка 9 2" xfId="1645"/>
    <cellStyle name="Связанная ячейка 9_46EE.2011(v1.0)" xfId="1646"/>
    <cellStyle name="Стиль 1" xfId="1647"/>
    <cellStyle name="Стиль 1 2" xfId="1648"/>
    <cellStyle name="Стиль 1 2 2" xfId="1649"/>
    <cellStyle name="Стиль 1 2_EE.2REK.P2011.4.78(v0.3)" xfId="1650"/>
    <cellStyle name="Субсчет" xfId="1651"/>
    <cellStyle name="Счет" xfId="1652"/>
    <cellStyle name="ТЕКСТ" xfId="1653"/>
    <cellStyle name="ТЕКСТ 2" xfId="1654"/>
    <cellStyle name="ТЕКСТ 3" xfId="1655"/>
    <cellStyle name="ТЕКСТ 4" xfId="1656"/>
    <cellStyle name="ТЕКСТ 5" xfId="1657"/>
    <cellStyle name="ТЕКСТ 6" xfId="1658"/>
    <cellStyle name="ТЕКСТ 7" xfId="1659"/>
    <cellStyle name="ТЕКСТ 8" xfId="1660"/>
    <cellStyle name="ТЕКСТ 9" xfId="1661"/>
    <cellStyle name="Текст предупреждения" xfId="1662" builtinId="11" customBuiltin="1"/>
    <cellStyle name="Текст предупреждения 2" xfId="1663"/>
    <cellStyle name="Текст предупреждения 2 2" xfId="1664"/>
    <cellStyle name="Текст предупреждения 3" xfId="1665"/>
    <cellStyle name="Текст предупреждения 3 2" xfId="1666"/>
    <cellStyle name="Текст предупреждения 4" xfId="1667"/>
    <cellStyle name="Текст предупреждения 4 2" xfId="1668"/>
    <cellStyle name="Текст предупреждения 5" xfId="1669"/>
    <cellStyle name="Текст предупреждения 5 2" xfId="1670"/>
    <cellStyle name="Текст предупреждения 6" xfId="1671"/>
    <cellStyle name="Текст предупреждения 6 2" xfId="1672"/>
    <cellStyle name="Текст предупреждения 7" xfId="1673"/>
    <cellStyle name="Текст предупреждения 7 2" xfId="1674"/>
    <cellStyle name="Текст предупреждения 8" xfId="1675"/>
    <cellStyle name="Текст предупреждения 8 2" xfId="1676"/>
    <cellStyle name="Текст предупреждения 9" xfId="1677"/>
    <cellStyle name="Текст предупреждения 9 2" xfId="1678"/>
    <cellStyle name="Текстовый" xfId="1679"/>
    <cellStyle name="Текстовый 10" xfId="1680"/>
    <cellStyle name="Текстовый 11" xfId="1681"/>
    <cellStyle name="Текстовый 12" xfId="1682"/>
    <cellStyle name="Текстовый 13" xfId="1683"/>
    <cellStyle name="Текстовый 14" xfId="1684"/>
    <cellStyle name="Текстовый 2" xfId="1685"/>
    <cellStyle name="Текстовый 3" xfId="1686"/>
    <cellStyle name="Текстовый 4" xfId="1687"/>
    <cellStyle name="Текстовый 5" xfId="1688"/>
    <cellStyle name="Текстовый 6" xfId="1689"/>
    <cellStyle name="Текстовый 7" xfId="1690"/>
    <cellStyle name="Текстовый 8" xfId="1691"/>
    <cellStyle name="Текстовый 9" xfId="1692"/>
    <cellStyle name="Текстовый_1" xfId="1693"/>
    <cellStyle name="Тысячи [0]_22гк" xfId="1694"/>
    <cellStyle name="Тысячи_22гк" xfId="1695"/>
    <cellStyle name="ФИКСИРОВАННЫЙ" xfId="1696"/>
    <cellStyle name="ФИКСИРОВАННЫЙ 2" xfId="1697"/>
    <cellStyle name="ФИКСИРОВАННЫЙ 3" xfId="1698"/>
    <cellStyle name="ФИКСИРОВАННЫЙ 4" xfId="1699"/>
    <cellStyle name="ФИКСИРОВАННЫЙ 5" xfId="1700"/>
    <cellStyle name="ФИКСИРОВАННЫЙ 6" xfId="1701"/>
    <cellStyle name="ФИКСИРОВАННЫЙ 7" xfId="1702"/>
    <cellStyle name="ФИКСИРОВАННЫЙ 8" xfId="1703"/>
    <cellStyle name="ФИКСИРОВАННЫЙ 9" xfId="1704"/>
    <cellStyle name="ФИКСИРОВАННЫЙ_1" xfId="1705"/>
    <cellStyle name="Финансовый 2" xfId="1706"/>
    <cellStyle name="Финансовый 2 2" xfId="1707"/>
    <cellStyle name="Финансовый 2 2 2" xfId="1708"/>
    <cellStyle name="Финансовый 2 2_OREP.KU.2011.MONTHLY.02(v0.1)" xfId="1709"/>
    <cellStyle name="Финансовый 2 3" xfId="1710"/>
    <cellStyle name="Финансовый 2_46EE.2011(v1.0)" xfId="1711"/>
    <cellStyle name="Финансовый 3" xfId="1712"/>
    <cellStyle name="Финансовый 3 2" xfId="1713"/>
    <cellStyle name="Финансовый 3 3" xfId="1714"/>
    <cellStyle name="Финансовый 3 4" xfId="1715"/>
    <cellStyle name="Финансовый 3_OREP.KU.2011.MONTHLY.02(v0.1)" xfId="1716"/>
    <cellStyle name="Финансовый 4" xfId="1717"/>
    <cellStyle name="Финансовый 6" xfId="1718"/>
    <cellStyle name="Финансовый0[0]_FU_bal" xfId="1719"/>
    <cellStyle name="Формула" xfId="1720"/>
    <cellStyle name="Формула 2" xfId="1721"/>
    <cellStyle name="Формула_A РТ 2009 Рязаньэнерго" xfId="1722"/>
    <cellStyle name="ФормулаВБ" xfId="1723"/>
    <cellStyle name="ФормулаНаКонтроль" xfId="1724"/>
    <cellStyle name="Хороший" xfId="1725" builtinId="26" customBuiltin="1"/>
    <cellStyle name="Хороший 2" xfId="1726"/>
    <cellStyle name="Хороший 2 2" xfId="1727"/>
    <cellStyle name="Хороший 3" xfId="1728"/>
    <cellStyle name="Хороший 3 2" xfId="1729"/>
    <cellStyle name="Хороший 4" xfId="1730"/>
    <cellStyle name="Хороший 4 2" xfId="1731"/>
    <cellStyle name="Хороший 5" xfId="1732"/>
    <cellStyle name="Хороший 5 2" xfId="1733"/>
    <cellStyle name="Хороший 6" xfId="1734"/>
    <cellStyle name="Хороший 6 2" xfId="1735"/>
    <cellStyle name="Хороший 7" xfId="1736"/>
    <cellStyle name="Хороший 7 2" xfId="1737"/>
    <cellStyle name="Хороший 8" xfId="1738"/>
    <cellStyle name="Хороший 8 2" xfId="1739"/>
    <cellStyle name="Хороший 9" xfId="1740"/>
    <cellStyle name="Хороший 9 2" xfId="1741"/>
    <cellStyle name="Цена_продукта" xfId="1742"/>
    <cellStyle name="Цифры по центру с десятыми" xfId="1743"/>
    <cellStyle name="число" xfId="1744"/>
    <cellStyle name="Џђћ–…ќ’ќ›‰" xfId="1745"/>
    <cellStyle name="Шапка" xfId="1746"/>
    <cellStyle name="Шапка таблицы" xfId="1747"/>
    <cellStyle name="ШАУ" xfId="1748"/>
    <cellStyle name="標準_PL-CF sheet" xfId="1749"/>
    <cellStyle name="䁺_x0001_" xfId="175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10.xml><?xml version="1.0" encoding="utf-8"?>
<ax:ocx xmlns:ax="http://schemas.microsoft.com/office/2006/activeX" xmlns:r="http://schemas.openxmlformats.org/officeDocument/2006/relationships" ax:classid="{D7053240-CE69-11CD-A777-00DD01143C57}" ax:persistence="persistStreamInit" r:id="rId1"/>
</file>

<file path=xl/activeX/activeX1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activeX/activeX6.xml><?xml version="1.0" encoding="utf-8"?>
<ax:ocx xmlns:ax="http://schemas.microsoft.com/office/2006/activeX" xmlns:r="http://schemas.openxmlformats.org/officeDocument/2006/relationships" ax:classid="{D7053240-CE69-11CD-A777-00DD01143C57}" ax:persistence="persistStreamInit" r:id="rId1"/>
</file>

<file path=xl/activeX/activeX7.xml><?xml version="1.0" encoding="utf-8"?>
<ax:ocx xmlns:ax="http://schemas.microsoft.com/office/2006/activeX" xmlns:r="http://schemas.openxmlformats.org/officeDocument/2006/relationships" ax:classid="{D7053240-CE69-11CD-A777-00DD01143C57}" ax:persistence="persistStreamInit" r:id="rId1"/>
</file>

<file path=xl/activeX/activeX8.xml><?xml version="1.0" encoding="utf-8"?>
<ax:ocx xmlns:ax="http://schemas.microsoft.com/office/2006/activeX" xmlns:r="http://schemas.openxmlformats.org/officeDocument/2006/relationships" ax:classid="{D7053240-CE69-11CD-A777-00DD01143C57}" ax:persistence="persistStreamInit" r:id="rId1"/>
</file>

<file path=xl/activeX/activeX9.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6" Type="http://schemas.openxmlformats.org/officeDocument/2006/relationships/hyperlink" Target="http://www.energotarif.samregion.ru/" TargetMode="External"/><Relationship Id="rId117" Type="http://schemas.openxmlformats.org/officeDocument/2006/relationships/hyperlink" Target="http://www.kt.tambov.gov.ru/" TargetMode="External"/><Relationship Id="rId21" Type="http://schemas.openxmlformats.org/officeDocument/2006/relationships/hyperlink" Target="http://www.admoblkaluga.ru/sub/competitive/" TargetMode="External"/><Relationship Id="rId42" Type="http://schemas.openxmlformats.org/officeDocument/2006/relationships/hyperlink" Target="http://energy48.ru/" TargetMode="External"/><Relationship Id="rId47" Type="http://schemas.openxmlformats.org/officeDocument/2006/relationships/image" Target="../media/image34.png"/><Relationship Id="rId63" Type="http://schemas.openxmlformats.org/officeDocument/2006/relationships/image" Target="../media/image42.png"/><Relationship Id="rId68" Type="http://schemas.openxmlformats.org/officeDocument/2006/relationships/hyperlink" Target="http://sti.irkobl.ru/" TargetMode="External"/><Relationship Id="rId84" Type="http://schemas.openxmlformats.org/officeDocument/2006/relationships/hyperlink" Target="http://www.adm-nao.ru/?show=statics&amp;id=30#19 " TargetMode="External"/><Relationship Id="rId89" Type="http://schemas.openxmlformats.org/officeDocument/2006/relationships/image" Target="../media/image55.png"/><Relationship Id="rId112" Type="http://schemas.openxmlformats.org/officeDocument/2006/relationships/image" Target="../media/image67.png"/><Relationship Id="rId133" Type="http://schemas.openxmlformats.org/officeDocument/2006/relationships/hyperlink" Target="http://rst.govrb.ru/" TargetMode="External"/><Relationship Id="rId138" Type="http://schemas.openxmlformats.org/officeDocument/2006/relationships/image" Target="../media/image80.png"/><Relationship Id="rId154" Type="http://schemas.openxmlformats.org/officeDocument/2006/relationships/hyperlink" Target="http://rek.sakhanet.ru/" TargetMode="External"/><Relationship Id="rId159" Type="http://schemas.openxmlformats.org/officeDocument/2006/relationships/image" Target="../media/image91.png"/><Relationship Id="rId16" Type="http://schemas.openxmlformats.org/officeDocument/2006/relationships/image" Target="../media/image18.png"/><Relationship Id="rId107" Type="http://schemas.openxmlformats.org/officeDocument/2006/relationships/hyperlink" Target="http://www.tarif.kalmregion.ru/" TargetMode="External"/><Relationship Id="rId11" Type="http://schemas.openxmlformats.org/officeDocument/2006/relationships/hyperlink" Target="http://rstalania.ru/" TargetMode="External"/><Relationship Id="rId32" Type="http://schemas.openxmlformats.org/officeDocument/2006/relationships/hyperlink" Target="http://tarif.pskov.ru/" TargetMode="External"/><Relationship Id="rId37" Type="http://schemas.openxmlformats.org/officeDocument/2006/relationships/image" Target="../media/image29.png"/><Relationship Id="rId53" Type="http://schemas.openxmlformats.org/officeDocument/2006/relationships/image" Target="../media/image37.png"/><Relationship Id="rId58" Type="http://schemas.openxmlformats.org/officeDocument/2006/relationships/hyperlink" Target="http://www.rstno.ru/" TargetMode="External"/><Relationship Id="rId74" Type="http://schemas.openxmlformats.org/officeDocument/2006/relationships/hyperlink" Target="http://www.saratov.gov.ru/government/structure/reguprptar/" TargetMode="External"/><Relationship Id="rId79" Type="http://schemas.openxmlformats.org/officeDocument/2006/relationships/image" Target="../media/image50.png"/><Relationship Id="rId102" Type="http://schemas.openxmlformats.org/officeDocument/2006/relationships/image" Target="../media/image62.png"/><Relationship Id="rId123" Type="http://schemas.openxmlformats.org/officeDocument/2006/relationships/hyperlink" Target="http://dtek.avo.ru/" TargetMode="External"/><Relationship Id="rId128" Type="http://schemas.openxmlformats.org/officeDocument/2006/relationships/image" Target="../media/image75.png"/><Relationship Id="rId144" Type="http://schemas.openxmlformats.org/officeDocument/2006/relationships/hyperlink" Target="http://www.tarif.ulgov.ru/" TargetMode="External"/><Relationship Id="rId149" Type="http://schemas.openxmlformats.org/officeDocument/2006/relationships/image" Target="../media/image86.png"/><Relationship Id="rId5" Type="http://schemas.openxmlformats.org/officeDocument/2006/relationships/hyperlink" Target="http://orel-region.ru/index.php?head=6&amp;part=73&amp;unit=9&amp;op=1" TargetMode="External"/><Relationship Id="rId90" Type="http://schemas.openxmlformats.org/officeDocument/2006/relationships/hyperlink" Target="http://rec.tomsk.gov.ru/" TargetMode="External"/><Relationship Id="rId95" Type="http://schemas.openxmlformats.org/officeDocument/2006/relationships/hyperlink" Target="http://www.altaitarif22.ru/" TargetMode="External"/><Relationship Id="rId160" Type="http://schemas.openxmlformats.org/officeDocument/2006/relationships/hyperlink" Target="http://www.rek-yamal.ru/" TargetMode="External"/><Relationship Id="rId165" Type="http://schemas.openxmlformats.org/officeDocument/2006/relationships/image" Target="../media/image94.png"/><Relationship Id="rId22" Type="http://schemas.openxmlformats.org/officeDocument/2006/relationships/image" Target="../media/image21.png"/><Relationship Id="rId27" Type="http://schemas.openxmlformats.org/officeDocument/2006/relationships/image" Target="../media/image24.png"/><Relationship Id="rId43" Type="http://schemas.openxmlformats.org/officeDocument/2006/relationships/image" Target="../media/image32.png"/><Relationship Id="rId48" Type="http://schemas.openxmlformats.org/officeDocument/2006/relationships/hyperlink" Target="http://tarifra.ru/" TargetMode="External"/><Relationship Id="rId64" Type="http://schemas.openxmlformats.org/officeDocument/2006/relationships/hyperlink" Target="http://rek.permkrai.ru/%20&#1057;&#1090;&#1072;&#1088;&#1099;&#1081;%20&#1089;&#1072;&#1081;&#1090;:%20http:/www.rekperm.ru" TargetMode="External"/><Relationship Id="rId69" Type="http://schemas.openxmlformats.org/officeDocument/2006/relationships/image" Target="../media/image45.png"/><Relationship Id="rId113" Type="http://schemas.openxmlformats.org/officeDocument/2006/relationships/hyperlink" Target="http://www.rstrd.ru/" TargetMode="External"/><Relationship Id="rId118" Type="http://schemas.openxmlformats.org/officeDocument/2006/relationships/image" Target="../media/image70.png"/><Relationship Id="rId134" Type="http://schemas.openxmlformats.org/officeDocument/2006/relationships/image" Target="../media/image78.png"/><Relationship Id="rId139" Type="http://schemas.openxmlformats.org/officeDocument/2006/relationships/hyperlink" Target="http://www.rectmn.ru/" TargetMode="External"/><Relationship Id="rId80" Type="http://schemas.openxmlformats.org/officeDocument/2006/relationships/hyperlink" Target="http://www.tektarif.ru/" TargetMode="External"/><Relationship Id="rId85" Type="http://schemas.openxmlformats.org/officeDocument/2006/relationships/image" Target="../media/image53.png"/><Relationship Id="rId150" Type="http://schemas.openxmlformats.org/officeDocument/2006/relationships/hyperlink" Target="http://www.kamchatka.gov.ru/index.php?cont=oiv_din&amp;menu=4&amp;menu2=0&amp;id=190" TargetMode="External"/><Relationship Id="rId155" Type="http://schemas.openxmlformats.org/officeDocument/2006/relationships/image" Target="../media/image89.png"/><Relationship Id="rId12" Type="http://schemas.openxmlformats.org/officeDocument/2006/relationships/image" Target="../media/image16.png"/><Relationship Id="rId17" Type="http://schemas.openxmlformats.org/officeDocument/2006/relationships/hyperlink" Target="http://admin.smolensk.ru/~rek/index.htm" TargetMode="External"/><Relationship Id="rId33" Type="http://schemas.openxmlformats.org/officeDocument/2006/relationships/image" Target="../media/image27.png"/><Relationship Id="rId38" Type="http://schemas.openxmlformats.org/officeDocument/2006/relationships/hyperlink" Target="http://portal.mari.ru/tarif/default.aspx" TargetMode="External"/><Relationship Id="rId59" Type="http://schemas.openxmlformats.org/officeDocument/2006/relationships/image" Target="../media/image40.png"/><Relationship Id="rId103" Type="http://schemas.openxmlformats.org/officeDocument/2006/relationships/hyperlink" Target="http://www.astrtarif.ru/" TargetMode="External"/><Relationship Id="rId108" Type="http://schemas.openxmlformats.org/officeDocument/2006/relationships/image" Target="../media/image65.png"/><Relationship Id="rId124" Type="http://schemas.openxmlformats.org/officeDocument/2006/relationships/image" Target="../media/image73.png"/><Relationship Id="rId129" Type="http://schemas.openxmlformats.org/officeDocument/2006/relationships/hyperlink" Target="http://lenobl.ru/gov/committee/tariff" TargetMode="External"/><Relationship Id="rId54" Type="http://schemas.openxmlformats.org/officeDocument/2006/relationships/hyperlink" Target="http://ivrst.ru/" TargetMode="External"/><Relationship Id="rId70" Type="http://schemas.openxmlformats.org/officeDocument/2006/relationships/hyperlink" Target="http://www.bashtarif.ru/" TargetMode="External"/><Relationship Id="rId75" Type="http://schemas.openxmlformats.org/officeDocument/2006/relationships/image" Target="../media/image48.png"/><Relationship Id="rId91" Type="http://schemas.openxmlformats.org/officeDocument/2006/relationships/image" Target="../media/image56.png"/><Relationship Id="rId96" Type="http://schemas.openxmlformats.org/officeDocument/2006/relationships/image" Target="../media/image59.png"/><Relationship Id="rId140" Type="http://schemas.openxmlformats.org/officeDocument/2006/relationships/image" Target="../media/image81.png"/><Relationship Id="rId145" Type="http://schemas.openxmlformats.org/officeDocument/2006/relationships/image" Target="../media/image84.png"/><Relationship Id="rId161" Type="http://schemas.openxmlformats.org/officeDocument/2006/relationships/image" Target="../media/image92.png"/><Relationship Id="rId1" Type="http://schemas.openxmlformats.org/officeDocument/2006/relationships/hyperlink" Target="http://e-mordovia.ru/powerbody/view/19" TargetMode="External"/><Relationship Id="rId6" Type="http://schemas.openxmlformats.org/officeDocument/2006/relationships/image" Target="../media/image13.png"/><Relationship Id="rId15" Type="http://schemas.openxmlformats.org/officeDocument/2006/relationships/hyperlink" Target="http://kgrct.ru/" TargetMode="External"/><Relationship Id="rId23" Type="http://schemas.openxmlformats.org/officeDocument/2006/relationships/hyperlink" Target="http://www.tarif56.ru/" TargetMode="External"/><Relationship Id="rId28" Type="http://schemas.openxmlformats.org/officeDocument/2006/relationships/hyperlink" Target="http://www.r-19.ru/mainpage/authority/comitets/energy.html" TargetMode="External"/><Relationship Id="rId36" Type="http://schemas.openxmlformats.org/officeDocument/2006/relationships/hyperlink" Target="http://kt.tatar.ru/" TargetMode="External"/><Relationship Id="rId49" Type="http://schemas.openxmlformats.org/officeDocument/2006/relationships/image" Target="../media/image35.png"/><Relationship Id="rId57" Type="http://schemas.openxmlformats.org/officeDocument/2006/relationships/image" Target="../media/image39.png"/><Relationship Id="rId106" Type="http://schemas.openxmlformats.org/officeDocument/2006/relationships/image" Target="../media/image64.png"/><Relationship Id="rId114" Type="http://schemas.openxmlformats.org/officeDocument/2006/relationships/image" Target="../media/image68.png"/><Relationship Id="rId119" Type="http://schemas.openxmlformats.org/officeDocument/2006/relationships/hyperlink" Target="http://www.rek.mos.ru/" TargetMode="External"/><Relationship Id="rId127" Type="http://schemas.openxmlformats.org/officeDocument/2006/relationships/hyperlink" Target="http://www.tarifspb.ru/" TargetMode="External"/><Relationship Id="rId10" Type="http://schemas.openxmlformats.org/officeDocument/2006/relationships/image" Target="../media/image15.png"/><Relationship Id="rId31" Type="http://schemas.openxmlformats.org/officeDocument/2006/relationships/image" Target="../media/image26.png"/><Relationship Id="rId44" Type="http://schemas.openxmlformats.org/officeDocument/2006/relationships/hyperlink" Target="http://www.tarif74.ru/" TargetMode="External"/><Relationship Id="rId52" Type="http://schemas.openxmlformats.org/officeDocument/2006/relationships/hyperlink" Target="http://gov39.ru/index.php?option=com_content&amp;id=102&amp;Itemid=388" TargetMode="External"/><Relationship Id="rId60" Type="http://schemas.openxmlformats.org/officeDocument/2006/relationships/hyperlink" Target="http://www.rectver.ru/" TargetMode="External"/><Relationship Id="rId65" Type="http://schemas.openxmlformats.org/officeDocument/2006/relationships/image" Target="../media/image43.png"/><Relationship Id="rId73" Type="http://schemas.openxmlformats.org/officeDocument/2006/relationships/image" Target="../media/image47.png"/><Relationship Id="rId78" Type="http://schemas.openxmlformats.org/officeDocument/2006/relationships/hyperlink" Target="http://www.yarregion.ru/depts/dtert/default.aspx" TargetMode="External"/><Relationship Id="rId81" Type="http://schemas.openxmlformats.org/officeDocument/2006/relationships/image" Target="../media/image51.png"/><Relationship Id="rId86" Type="http://schemas.openxmlformats.org/officeDocument/2006/relationships/hyperlink" Target="http://gov.khabkrai.ru/invest2.nsf/pages/ru/geninfo/kct.htm" TargetMode="External"/><Relationship Id="rId94" Type="http://schemas.openxmlformats.org/officeDocument/2006/relationships/image" Target="../media/image58.png"/><Relationship Id="rId99" Type="http://schemas.openxmlformats.org/officeDocument/2006/relationships/hyperlink" Target="http://www.tarif-tuva.ru/" TargetMode="External"/><Relationship Id="rId101" Type="http://schemas.openxmlformats.org/officeDocument/2006/relationships/hyperlink" Target="http://www.volganet.ru/irj/avo.html" TargetMode="External"/><Relationship Id="rId122" Type="http://schemas.openxmlformats.org/officeDocument/2006/relationships/image" Target="../media/image72.png"/><Relationship Id="rId130" Type="http://schemas.openxmlformats.org/officeDocument/2006/relationships/image" Target="../media/image76.png"/><Relationship Id="rId135" Type="http://schemas.openxmlformats.org/officeDocument/2006/relationships/hyperlink" Target="http://rst.e-zab.ru/" TargetMode="External"/><Relationship Id="rId143" Type="http://schemas.openxmlformats.org/officeDocument/2006/relationships/image" Target="../media/image83.png"/><Relationship Id="rId148" Type="http://schemas.openxmlformats.org/officeDocument/2006/relationships/hyperlink" Target="http://&#1095;&#1091;&#1082;&#1086;&#1090;&#1082;&#1072;.&#1088;&#1092;/ru/authority/administrative_setting/kom_cen_tarifov/" TargetMode="External"/><Relationship Id="rId151" Type="http://schemas.openxmlformats.org/officeDocument/2006/relationships/image" Target="../media/image87.png"/><Relationship Id="rId156" Type="http://schemas.openxmlformats.org/officeDocument/2006/relationships/hyperlink" Target="http://www.krasrec.ru/" TargetMode="External"/><Relationship Id="rId164" Type="http://schemas.openxmlformats.org/officeDocument/2006/relationships/hyperlink" Target="http://utr.gov-murman.ru/" TargetMode="External"/><Relationship Id="rId4" Type="http://schemas.openxmlformats.org/officeDocument/2006/relationships/image" Target="../media/image12.png"/><Relationship Id="rId9" Type="http://schemas.openxmlformats.org/officeDocument/2006/relationships/hyperlink" Target="http://www.tarifkchr.ru/" TargetMode="External"/><Relationship Id="rId13" Type="http://schemas.openxmlformats.org/officeDocument/2006/relationships/hyperlink" Target="http://tarif.kurganobl.ru/" TargetMode="External"/><Relationship Id="rId18" Type="http://schemas.openxmlformats.org/officeDocument/2006/relationships/image" Target="../media/image19.png"/><Relationship Id="rId39" Type="http://schemas.openxmlformats.org/officeDocument/2006/relationships/image" Target="../media/image30.png"/><Relationship Id="rId109" Type="http://schemas.openxmlformats.org/officeDocument/2006/relationships/hyperlink" Target="http://www.tarif26.ru/" TargetMode="External"/><Relationship Id="rId34" Type="http://schemas.openxmlformats.org/officeDocument/2006/relationships/hyperlink" Target="http://tarif53.ru/" TargetMode="External"/><Relationship Id="rId50" Type="http://schemas.openxmlformats.org/officeDocument/2006/relationships/hyperlink" Target="http://gut.vrn.ru/rek/" TargetMode="External"/><Relationship Id="rId55" Type="http://schemas.openxmlformats.org/officeDocument/2006/relationships/image" Target="../media/image38.png"/><Relationship Id="rId76" Type="http://schemas.openxmlformats.org/officeDocument/2006/relationships/hyperlink" Target="http://www.tula.eias.ru/" TargetMode="External"/><Relationship Id="rId97" Type="http://schemas.openxmlformats.org/officeDocument/2006/relationships/hyperlink" Target="http://www.altai-republic.ru/" TargetMode="External"/><Relationship Id="rId104" Type="http://schemas.openxmlformats.org/officeDocument/2006/relationships/image" Target="../media/image63.png"/><Relationship Id="rId120" Type="http://schemas.openxmlformats.org/officeDocument/2006/relationships/image" Target="../media/image71.png"/><Relationship Id="rId125" Type="http://schemas.openxmlformats.org/officeDocument/2006/relationships/hyperlink" Target="http://me.mosreg.ru/" TargetMode="External"/><Relationship Id="rId141" Type="http://schemas.openxmlformats.org/officeDocument/2006/relationships/hyperlink" Target="http://rek.midural.ru/" TargetMode="External"/><Relationship Id="rId146" Type="http://schemas.openxmlformats.org/officeDocument/2006/relationships/hyperlink" Target="http://www.rstkirov.ru/" TargetMode="External"/><Relationship Id="rId7" Type="http://schemas.openxmlformats.org/officeDocument/2006/relationships/hyperlink" Target="http://www.tarif-penza.ru/" TargetMode="External"/><Relationship Id="rId71" Type="http://schemas.openxmlformats.org/officeDocument/2006/relationships/image" Target="../media/image46.png"/><Relationship Id="rId92" Type="http://schemas.openxmlformats.org/officeDocument/2006/relationships/hyperlink" Target="http://www.tarif-nso.ru/" TargetMode="External"/><Relationship Id="rId162" Type="http://schemas.openxmlformats.org/officeDocument/2006/relationships/hyperlink" Target="http://www.tarif29.ru/" TargetMode="External"/><Relationship Id="rId2" Type="http://schemas.openxmlformats.org/officeDocument/2006/relationships/image" Target="../media/image11.png"/><Relationship Id="rId29" Type="http://schemas.openxmlformats.org/officeDocument/2006/relationships/image" Target="../media/image25.png"/><Relationship Id="rId24" Type="http://schemas.openxmlformats.org/officeDocument/2006/relationships/image" Target="../media/image22.png"/><Relationship Id="rId40" Type="http://schemas.openxmlformats.org/officeDocument/2006/relationships/hyperlink" Target="http://rek-udm.ru/" TargetMode="External"/><Relationship Id="rId45" Type="http://schemas.openxmlformats.org/officeDocument/2006/relationships/image" Target="../media/image33.png"/><Relationship Id="rId66" Type="http://schemas.openxmlformats.org/officeDocument/2006/relationships/hyperlink" Target="http://www.primorsky.ru/departments/?s=19" TargetMode="External"/><Relationship Id="rId87" Type="http://schemas.openxmlformats.org/officeDocument/2006/relationships/image" Target="../media/image54.png"/><Relationship Id="rId110" Type="http://schemas.openxmlformats.org/officeDocument/2006/relationships/image" Target="../media/image66.png"/><Relationship Id="rId115" Type="http://schemas.openxmlformats.org/officeDocument/2006/relationships/hyperlink" Target="http://www.reckbr.ru/" TargetMode="External"/><Relationship Id="rId131" Type="http://schemas.openxmlformats.org/officeDocument/2006/relationships/hyperlink" Target="http://www.recko.ru/" TargetMode="External"/><Relationship Id="rId136" Type="http://schemas.openxmlformats.org/officeDocument/2006/relationships/image" Target="../media/image79.png"/><Relationship Id="rId157" Type="http://schemas.openxmlformats.org/officeDocument/2006/relationships/image" Target="../media/image90.png"/><Relationship Id="rId61" Type="http://schemas.openxmlformats.org/officeDocument/2006/relationships/image" Target="../media/image41.png"/><Relationship Id="rId82" Type="http://schemas.openxmlformats.org/officeDocument/2006/relationships/hyperlink" Target="http://gov.karelia.ru/gov/Power/Committee/Price/index.html" TargetMode="External"/><Relationship Id="rId152" Type="http://schemas.openxmlformats.org/officeDocument/2006/relationships/hyperlink" Target="http://rec.admsakhalin.ru/" TargetMode="External"/><Relationship Id="rId19" Type="http://schemas.openxmlformats.org/officeDocument/2006/relationships/hyperlink" Target="http://rekri.ru/" TargetMode="External"/><Relationship Id="rId14" Type="http://schemas.openxmlformats.org/officeDocument/2006/relationships/image" Target="../media/image17.png"/><Relationship Id="rId30" Type="http://schemas.openxmlformats.org/officeDocument/2006/relationships/hyperlink" Target="http://www.eao.ru/?p=163" TargetMode="External"/><Relationship Id="rId35" Type="http://schemas.openxmlformats.org/officeDocument/2006/relationships/image" Target="../media/image28.png"/><Relationship Id="rId56" Type="http://schemas.openxmlformats.org/officeDocument/2006/relationships/hyperlink" Target="http://www.gov.cap.ru/" TargetMode="External"/><Relationship Id="rId77" Type="http://schemas.openxmlformats.org/officeDocument/2006/relationships/image" Target="../media/image49.png"/><Relationship Id="rId100" Type="http://schemas.openxmlformats.org/officeDocument/2006/relationships/image" Target="../media/image61.png"/><Relationship Id="rId105" Type="http://schemas.openxmlformats.org/officeDocument/2006/relationships/hyperlink" Target="http://rst.donland.ru/" TargetMode="External"/><Relationship Id="rId126" Type="http://schemas.openxmlformats.org/officeDocument/2006/relationships/image" Target="../media/image74.png"/><Relationship Id="rId147" Type="http://schemas.openxmlformats.org/officeDocument/2006/relationships/image" Target="../media/image85.png"/><Relationship Id="rId8" Type="http://schemas.openxmlformats.org/officeDocument/2006/relationships/image" Target="../media/image14.png"/><Relationship Id="rId51" Type="http://schemas.openxmlformats.org/officeDocument/2006/relationships/image" Target="../media/image36.png"/><Relationship Id="rId72" Type="http://schemas.openxmlformats.org/officeDocument/2006/relationships/hyperlink" Target="http://www.fstrf.ru/regions/region/baykonur" TargetMode="External"/><Relationship Id="rId93" Type="http://schemas.openxmlformats.org/officeDocument/2006/relationships/image" Target="../media/image57.png"/><Relationship Id="rId98" Type="http://schemas.openxmlformats.org/officeDocument/2006/relationships/image" Target="../media/image60.png"/><Relationship Id="rId121" Type="http://schemas.openxmlformats.org/officeDocument/2006/relationships/hyperlink" Target="http://www.rek-rzn.ru/" TargetMode="External"/><Relationship Id="rId142" Type="http://schemas.openxmlformats.org/officeDocument/2006/relationships/image" Target="../media/image82.png"/><Relationship Id="rId163" Type="http://schemas.openxmlformats.org/officeDocument/2006/relationships/image" Target="../media/image93.png"/><Relationship Id="rId3" Type="http://schemas.openxmlformats.org/officeDocument/2006/relationships/hyperlink" Target="http://www.bryansk.eias.ru/" TargetMode="External"/><Relationship Id="rId25" Type="http://schemas.openxmlformats.org/officeDocument/2006/relationships/image" Target="../media/image23.png"/><Relationship Id="rId46" Type="http://schemas.openxmlformats.org/officeDocument/2006/relationships/hyperlink" Target="http://www.rek23.ru/" TargetMode="External"/><Relationship Id="rId67" Type="http://schemas.openxmlformats.org/officeDocument/2006/relationships/image" Target="../media/image44.png"/><Relationship Id="rId116" Type="http://schemas.openxmlformats.org/officeDocument/2006/relationships/image" Target="../media/image69.png"/><Relationship Id="rId137" Type="http://schemas.openxmlformats.org/officeDocument/2006/relationships/hyperlink" Target="http://www.magadan.ru/ru/oiv/2-44-28.html" TargetMode="External"/><Relationship Id="rId158" Type="http://schemas.openxmlformats.org/officeDocument/2006/relationships/hyperlink" Target="http://www.komirec.ru/" TargetMode="External"/><Relationship Id="rId20" Type="http://schemas.openxmlformats.org/officeDocument/2006/relationships/image" Target="../media/image20.png"/><Relationship Id="rId41" Type="http://schemas.openxmlformats.org/officeDocument/2006/relationships/image" Target="../media/image31.png"/><Relationship Id="rId62" Type="http://schemas.openxmlformats.org/officeDocument/2006/relationships/hyperlink" Target="http://www.vologdarec.ru/" TargetMode="External"/><Relationship Id="rId83" Type="http://schemas.openxmlformats.org/officeDocument/2006/relationships/image" Target="../media/image52.png"/><Relationship Id="rId88" Type="http://schemas.openxmlformats.org/officeDocument/2006/relationships/hyperlink" Target="http://www.tarifamur.ru/" TargetMode="External"/><Relationship Id="rId111" Type="http://schemas.openxmlformats.org/officeDocument/2006/relationships/hyperlink" Target="http://goskomcenchr.ru/" TargetMode="External"/><Relationship Id="rId132" Type="http://schemas.openxmlformats.org/officeDocument/2006/relationships/image" Target="../media/image77.png"/><Relationship Id="rId153" Type="http://schemas.openxmlformats.org/officeDocument/2006/relationships/image" Target="../media/image88.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7.emf"/><Relationship Id="rId1" Type="http://schemas.openxmlformats.org/officeDocument/2006/relationships/image" Target="../media/image8.emf"/><Relationship Id="rId6" Type="http://schemas.openxmlformats.org/officeDocument/2006/relationships/image" Target="../media/image4.emf"/><Relationship Id="rId5" Type="http://schemas.openxmlformats.org/officeDocument/2006/relationships/image" Target="../media/image5.emf"/><Relationship Id="rId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9.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95.emf"/><Relationship Id="rId1" Type="http://schemas.openxmlformats.org/officeDocument/2006/relationships/image" Target="../media/image96.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97.emf"/></Relationships>
</file>

<file path=xl/drawings/drawing1.xml><?xml version="1.0" encoding="utf-8"?>
<xdr:wsDr xmlns:xdr="http://schemas.openxmlformats.org/drawingml/2006/spreadsheetDrawing" xmlns:a="http://schemas.openxmlformats.org/drawingml/2006/main">
  <xdr:twoCellAnchor editAs="oneCell">
    <xdr:from>
      <xdr:col>2</xdr:col>
      <xdr:colOff>476250</xdr:colOff>
      <xdr:row>15</xdr:row>
      <xdr:rowOff>9525</xdr:rowOff>
    </xdr:from>
    <xdr:to>
      <xdr:col>2</xdr:col>
      <xdr:colOff>638175</xdr:colOff>
      <xdr:row>16</xdr:row>
      <xdr:rowOff>9525</xdr:rowOff>
    </xdr:to>
    <xdr:pic macro="[0]!modInfo.InfInstr">
      <xdr:nvPicPr>
        <xdr:cNvPr id="42261" name="Pict 9" descr="тест"/>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3524250"/>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685800</xdr:colOff>
          <xdr:row>37</xdr:row>
          <xdr:rowOff>104775</xdr:rowOff>
        </xdr:from>
        <xdr:to>
          <xdr:col>8</xdr:col>
          <xdr:colOff>19050</xdr:colOff>
          <xdr:row>37</xdr:row>
          <xdr:rowOff>409575</xdr:rowOff>
        </xdr:to>
        <xdr:sp macro="" textlink="">
          <xdr:nvSpPr>
            <xdr:cNvPr id="41988" name="cmdApplyContactChanges" hidden="1">
              <a:extLst>
                <a:ext uri="{63B3BB69-23CF-44E3-9099-C40C66FF867C}">
                  <a14:compatExt spid="_x0000_s4198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238125</xdr:colOff>
          <xdr:row>18</xdr:row>
          <xdr:rowOff>0</xdr:rowOff>
        </xdr:from>
        <xdr:to>
          <xdr:col>6</xdr:col>
          <xdr:colOff>304800</xdr:colOff>
          <xdr:row>20</xdr:row>
          <xdr:rowOff>28575</xdr:rowOff>
        </xdr:to>
        <xdr:sp macro="" textlink="">
          <xdr:nvSpPr>
            <xdr:cNvPr id="86017" name="cmdDownloadDataFromFile" hidden="1">
              <a:extLst>
                <a:ext uri="{63B3BB69-23CF-44E3-9099-C40C66FF867C}">
                  <a14:compatExt spid="_x0000_s860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18</xdr:row>
          <xdr:rowOff>0</xdr:rowOff>
        </xdr:from>
        <xdr:to>
          <xdr:col>11</xdr:col>
          <xdr:colOff>19050</xdr:colOff>
          <xdr:row>20</xdr:row>
          <xdr:rowOff>28575</xdr:rowOff>
        </xdr:to>
        <xdr:sp macro="" textlink="">
          <xdr:nvSpPr>
            <xdr:cNvPr id="86018" name="cmdGetUpdate" hidden="1">
              <a:extLst>
                <a:ext uri="{63B3BB69-23CF-44E3-9099-C40C66FF867C}">
                  <a14:compatExt spid="_x0000_s860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xdr:row>
          <xdr:rowOff>133350</xdr:rowOff>
        </xdr:from>
        <xdr:to>
          <xdr:col>15</xdr:col>
          <xdr:colOff>552450</xdr:colOff>
          <xdr:row>16</xdr:row>
          <xdr:rowOff>114300</xdr:rowOff>
        </xdr:to>
        <xdr:sp macro="" textlink="">
          <xdr:nvSpPr>
            <xdr:cNvPr id="86019" name="Object 3" hidden="1">
              <a:extLst>
                <a:ext uri="{63B3BB69-23CF-44E3-9099-C40C66FF867C}">
                  <a14:compatExt spid="_x0000_s860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23</xdr:row>
          <xdr:rowOff>85725</xdr:rowOff>
        </xdr:from>
        <xdr:to>
          <xdr:col>15</xdr:col>
          <xdr:colOff>514350</xdr:colOff>
          <xdr:row>23</xdr:row>
          <xdr:rowOff>314325</xdr:rowOff>
        </xdr:to>
        <xdr:sp macro="" textlink="">
          <xdr:nvSpPr>
            <xdr:cNvPr id="86020" name="chkGetUpdates" hidden="1">
              <a:extLst>
                <a:ext uri="{63B3BB69-23CF-44E3-9099-C40C66FF867C}">
                  <a14:compatExt spid="_x0000_s860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23</xdr:row>
          <xdr:rowOff>304800</xdr:rowOff>
        </xdr:from>
        <xdr:to>
          <xdr:col>15</xdr:col>
          <xdr:colOff>514350</xdr:colOff>
          <xdr:row>23</xdr:row>
          <xdr:rowOff>533400</xdr:rowOff>
        </xdr:to>
        <xdr:sp macro="" textlink="">
          <xdr:nvSpPr>
            <xdr:cNvPr id="86021" name="chkNoUpdates" hidden="1">
              <a:extLst>
                <a:ext uri="{63B3BB69-23CF-44E3-9099-C40C66FF867C}">
                  <a14:compatExt spid="_x0000_s860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18</xdr:row>
          <xdr:rowOff>0</xdr:rowOff>
        </xdr:from>
        <xdr:to>
          <xdr:col>15</xdr:col>
          <xdr:colOff>352425</xdr:colOff>
          <xdr:row>20</xdr:row>
          <xdr:rowOff>28575</xdr:rowOff>
        </xdr:to>
        <xdr:sp macro="" textlink="">
          <xdr:nvSpPr>
            <xdr:cNvPr id="86022" name="cmdShowHideUpdateLog" hidden="1">
              <a:extLst>
                <a:ext uri="{63B3BB69-23CF-44E3-9099-C40C66FF867C}">
                  <a14:compatExt spid="_x0000_s8602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142875</xdr:colOff>
          <xdr:row>0</xdr:row>
          <xdr:rowOff>28575</xdr:rowOff>
        </xdr:from>
        <xdr:to>
          <xdr:col>5</xdr:col>
          <xdr:colOff>523875</xdr:colOff>
          <xdr:row>1</xdr:row>
          <xdr:rowOff>0</xdr:rowOff>
        </xdr:to>
        <xdr:sp macro="" textlink="">
          <xdr:nvSpPr>
            <xdr:cNvPr id="87041" name="cmdClearLog" hidden="1">
              <a:extLst>
                <a:ext uri="{63B3BB69-23CF-44E3-9099-C40C66FF867C}">
                  <a14:compatExt spid="_x0000_s87041"/>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304800</xdr:colOff>
      <xdr:row>18</xdr:row>
      <xdr:rowOff>0</xdr:rowOff>
    </xdr:from>
    <xdr:to>
      <xdr:col>3</xdr:col>
      <xdr:colOff>161925</xdr:colOff>
      <xdr:row>19</xdr:row>
      <xdr:rowOff>142875</xdr:rowOff>
    </xdr:to>
    <xdr:sp macro="modRegionSelect.Region_Click" textlink="">
      <xdr:nvSpPr>
        <xdr:cNvPr id="125085" name="ShapeReg_36"/>
        <xdr:cNvSpPr>
          <a:spLocks/>
        </xdr:cNvSpPr>
      </xdr:nvSpPr>
      <xdr:spPr bwMode="auto">
        <a:xfrm>
          <a:off x="1123950" y="3038475"/>
          <a:ext cx="466725" cy="304800"/>
        </a:xfrm>
        <a:custGeom>
          <a:avLst/>
          <a:gdLst>
            <a:gd name="T0" fmla="*/ 0 w 49"/>
            <a:gd name="T1" fmla="*/ 2147483647 h 32"/>
            <a:gd name="T2" fmla="*/ 0 w 49"/>
            <a:gd name="T3" fmla="*/ 2147483647 h 32"/>
            <a:gd name="T4" fmla="*/ 2147483647 w 49"/>
            <a:gd name="T5" fmla="*/ 2147483647 h 32"/>
            <a:gd name="T6" fmla="*/ 2147483647 w 49"/>
            <a:gd name="T7" fmla="*/ 2147483647 h 32"/>
            <a:gd name="T8" fmla="*/ 2147483647 w 49"/>
            <a:gd name="T9" fmla="*/ 2147483647 h 32"/>
            <a:gd name="T10" fmla="*/ 2147483647 w 49"/>
            <a:gd name="T11" fmla="*/ 2147483647 h 32"/>
            <a:gd name="T12" fmla="*/ 2147483647 w 49"/>
            <a:gd name="T13" fmla="*/ 2147483647 h 32"/>
            <a:gd name="T14" fmla="*/ 2147483647 w 49"/>
            <a:gd name="T15" fmla="*/ 2147483647 h 32"/>
            <a:gd name="T16" fmla="*/ 2147483647 w 49"/>
            <a:gd name="T17" fmla="*/ 2147483647 h 32"/>
            <a:gd name="T18" fmla="*/ 2147483647 w 49"/>
            <a:gd name="T19" fmla="*/ 2147483647 h 32"/>
            <a:gd name="T20" fmla="*/ 2147483647 w 49"/>
            <a:gd name="T21" fmla="*/ 2147483647 h 32"/>
            <a:gd name="T22" fmla="*/ 2147483647 w 49"/>
            <a:gd name="T23" fmla="*/ 2147483647 h 32"/>
            <a:gd name="T24" fmla="*/ 2147483647 w 49"/>
            <a:gd name="T25" fmla="*/ 2147483647 h 32"/>
            <a:gd name="T26" fmla="*/ 2147483647 w 49"/>
            <a:gd name="T27" fmla="*/ 2147483647 h 32"/>
            <a:gd name="T28" fmla="*/ 2147483647 w 49"/>
            <a:gd name="T29" fmla="*/ 2147483647 h 32"/>
            <a:gd name="T30" fmla="*/ 2147483647 w 49"/>
            <a:gd name="T31" fmla="*/ 2147483647 h 32"/>
            <a:gd name="T32" fmla="*/ 2147483647 w 49"/>
            <a:gd name="T33" fmla="*/ 2147483647 h 32"/>
            <a:gd name="T34" fmla="*/ 2147483647 w 49"/>
            <a:gd name="T35" fmla="*/ 0 h 32"/>
            <a:gd name="T36" fmla="*/ 2147483647 w 49"/>
            <a:gd name="T37" fmla="*/ 0 h 32"/>
            <a:gd name="T38" fmla="*/ 2147483647 w 49"/>
            <a:gd name="T39" fmla="*/ 2147483647 h 32"/>
            <a:gd name="T40" fmla="*/ 2147483647 w 49"/>
            <a:gd name="T41" fmla="*/ 2147483647 h 32"/>
            <a:gd name="T42" fmla="*/ 2147483647 w 49"/>
            <a:gd name="T43" fmla="*/ 2147483647 h 32"/>
            <a:gd name="T44" fmla="*/ 2147483647 w 49"/>
            <a:gd name="T45" fmla="*/ 2147483647 h 32"/>
            <a:gd name="T46" fmla="*/ 2147483647 w 49"/>
            <a:gd name="T47" fmla="*/ 2147483647 h 32"/>
            <a:gd name="T48" fmla="*/ 2147483647 w 49"/>
            <a:gd name="T49" fmla="*/ 2147483647 h 32"/>
            <a:gd name="T50" fmla="*/ 2147483647 w 49"/>
            <a:gd name="T51" fmla="*/ 2147483647 h 32"/>
            <a:gd name="T52" fmla="*/ 2147483647 w 49"/>
            <a:gd name="T53" fmla="*/ 2147483647 h 32"/>
            <a:gd name="T54" fmla="*/ 2147483647 w 49"/>
            <a:gd name="T55" fmla="*/ 2147483647 h 32"/>
            <a:gd name="T56" fmla="*/ 2147483647 w 49"/>
            <a:gd name="T57" fmla="*/ 2147483647 h 32"/>
            <a:gd name="T58" fmla="*/ 2147483647 w 49"/>
            <a:gd name="T59" fmla="*/ 2147483647 h 32"/>
            <a:gd name="T60" fmla="*/ 2147483647 w 49"/>
            <a:gd name="T61" fmla="*/ 2147483647 h 32"/>
            <a:gd name="T62" fmla="*/ 2147483647 w 49"/>
            <a:gd name="T63" fmla="*/ 2147483647 h 32"/>
            <a:gd name="T64" fmla="*/ 2147483647 w 49"/>
            <a:gd name="T65" fmla="*/ 2147483647 h 32"/>
            <a:gd name="T66" fmla="*/ 2147483647 w 49"/>
            <a:gd name="T67" fmla="*/ 2147483647 h 32"/>
            <a:gd name="T68" fmla="*/ 2147483647 w 49"/>
            <a:gd name="T69" fmla="*/ 2147483647 h 32"/>
            <a:gd name="T70" fmla="*/ 2147483647 w 49"/>
            <a:gd name="T71" fmla="*/ 2147483647 h 32"/>
            <a:gd name="T72" fmla="*/ 2147483647 w 49"/>
            <a:gd name="T73" fmla="*/ 2147483647 h 32"/>
            <a:gd name="T74" fmla="*/ 2147483647 w 49"/>
            <a:gd name="T75" fmla="*/ 2147483647 h 32"/>
            <a:gd name="T76" fmla="*/ 2147483647 w 49"/>
            <a:gd name="T77" fmla="*/ 2147483647 h 32"/>
            <a:gd name="T78" fmla="*/ 2147483647 w 49"/>
            <a:gd name="T79" fmla="*/ 2147483647 h 32"/>
            <a:gd name="T80" fmla="*/ 2147483647 w 49"/>
            <a:gd name="T81" fmla="*/ 2147483647 h 32"/>
            <a:gd name="T82" fmla="*/ 2147483647 w 49"/>
            <a:gd name="T83" fmla="*/ 2147483647 h 32"/>
            <a:gd name="T84" fmla="*/ 2147483647 w 49"/>
            <a:gd name="T85" fmla="*/ 2147483647 h 32"/>
            <a:gd name="T86" fmla="*/ 2147483647 w 49"/>
            <a:gd name="T87" fmla="*/ 2147483647 h 32"/>
            <a:gd name="T88" fmla="*/ 2147483647 w 49"/>
            <a:gd name="T89" fmla="*/ 2147483647 h 32"/>
            <a:gd name="T90" fmla="*/ 2147483647 w 49"/>
            <a:gd name="T91" fmla="*/ 2147483647 h 32"/>
            <a:gd name="T92" fmla="*/ 2147483647 w 49"/>
            <a:gd name="T93" fmla="*/ 2147483647 h 32"/>
            <a:gd name="T94" fmla="*/ 2147483647 w 49"/>
            <a:gd name="T95" fmla="*/ 2147483647 h 32"/>
            <a:gd name="T96" fmla="*/ 2147483647 w 49"/>
            <a:gd name="T97" fmla="*/ 2147483647 h 32"/>
            <a:gd name="T98" fmla="*/ 2147483647 w 49"/>
            <a:gd name="T99" fmla="*/ 2147483647 h 32"/>
            <a:gd name="T100" fmla="*/ 2147483647 w 49"/>
            <a:gd name="T101" fmla="*/ 2147483647 h 32"/>
            <a:gd name="T102" fmla="*/ 2147483647 w 49"/>
            <a:gd name="T103" fmla="*/ 2147483647 h 32"/>
            <a:gd name="T104" fmla="*/ 2147483647 w 49"/>
            <a:gd name="T105" fmla="*/ 2147483647 h 32"/>
            <a:gd name="T106" fmla="*/ 2147483647 w 49"/>
            <a:gd name="T107" fmla="*/ 2147483647 h 32"/>
            <a:gd name="T108" fmla="*/ 2147483647 w 49"/>
            <a:gd name="T109" fmla="*/ 2147483647 h 32"/>
            <a:gd name="T110" fmla="*/ 2147483647 w 49"/>
            <a:gd name="T111" fmla="*/ 2147483647 h 32"/>
            <a:gd name="T112" fmla="*/ 2147483647 w 49"/>
            <a:gd name="T113" fmla="*/ 2147483647 h 32"/>
            <a:gd name="T114" fmla="*/ 2147483647 w 49"/>
            <a:gd name="T115" fmla="*/ 2147483647 h 32"/>
            <a:gd name="T116" fmla="*/ 0 w 49"/>
            <a:gd name="T117" fmla="*/ 2147483647 h 32"/>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49"/>
            <a:gd name="T178" fmla="*/ 0 h 32"/>
            <a:gd name="T179" fmla="*/ 49 w 49"/>
            <a:gd name="T180" fmla="*/ 32 h 32"/>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49" h="32">
              <a:moveTo>
                <a:pt x="0" y="16"/>
              </a:moveTo>
              <a:lnTo>
                <a:pt x="0" y="14"/>
              </a:lnTo>
              <a:lnTo>
                <a:pt x="1" y="12"/>
              </a:lnTo>
              <a:lnTo>
                <a:pt x="3" y="12"/>
              </a:lnTo>
              <a:lnTo>
                <a:pt x="5" y="10"/>
              </a:lnTo>
              <a:lnTo>
                <a:pt x="8" y="10"/>
              </a:lnTo>
              <a:lnTo>
                <a:pt x="11" y="9"/>
              </a:lnTo>
              <a:lnTo>
                <a:pt x="14" y="8"/>
              </a:lnTo>
              <a:lnTo>
                <a:pt x="16" y="7"/>
              </a:lnTo>
              <a:lnTo>
                <a:pt x="16" y="4"/>
              </a:lnTo>
              <a:lnTo>
                <a:pt x="18" y="2"/>
              </a:lnTo>
              <a:lnTo>
                <a:pt x="20" y="4"/>
              </a:lnTo>
              <a:lnTo>
                <a:pt x="22" y="4"/>
              </a:lnTo>
              <a:lnTo>
                <a:pt x="24" y="1"/>
              </a:lnTo>
              <a:lnTo>
                <a:pt x="26" y="1"/>
              </a:lnTo>
              <a:lnTo>
                <a:pt x="29" y="2"/>
              </a:lnTo>
              <a:lnTo>
                <a:pt x="33" y="1"/>
              </a:lnTo>
              <a:lnTo>
                <a:pt x="35" y="0"/>
              </a:lnTo>
              <a:lnTo>
                <a:pt x="37" y="0"/>
              </a:lnTo>
              <a:lnTo>
                <a:pt x="38" y="2"/>
              </a:lnTo>
              <a:lnTo>
                <a:pt x="40" y="3"/>
              </a:lnTo>
              <a:lnTo>
                <a:pt x="42" y="3"/>
              </a:lnTo>
              <a:lnTo>
                <a:pt x="43" y="4"/>
              </a:lnTo>
              <a:lnTo>
                <a:pt x="46" y="6"/>
              </a:lnTo>
              <a:lnTo>
                <a:pt x="49" y="10"/>
              </a:lnTo>
              <a:lnTo>
                <a:pt x="47" y="12"/>
              </a:lnTo>
              <a:lnTo>
                <a:pt x="46" y="13"/>
              </a:lnTo>
              <a:lnTo>
                <a:pt x="43" y="12"/>
              </a:lnTo>
              <a:lnTo>
                <a:pt x="41" y="12"/>
              </a:lnTo>
              <a:lnTo>
                <a:pt x="39" y="14"/>
              </a:lnTo>
              <a:lnTo>
                <a:pt x="37" y="17"/>
              </a:lnTo>
              <a:lnTo>
                <a:pt x="33" y="14"/>
              </a:lnTo>
              <a:lnTo>
                <a:pt x="32" y="16"/>
              </a:lnTo>
              <a:lnTo>
                <a:pt x="29" y="16"/>
              </a:lnTo>
              <a:lnTo>
                <a:pt x="29" y="19"/>
              </a:lnTo>
              <a:lnTo>
                <a:pt x="28" y="20"/>
              </a:lnTo>
              <a:lnTo>
                <a:pt x="29" y="23"/>
              </a:lnTo>
              <a:lnTo>
                <a:pt x="25" y="25"/>
              </a:lnTo>
              <a:lnTo>
                <a:pt x="25" y="28"/>
              </a:lnTo>
              <a:lnTo>
                <a:pt x="23" y="30"/>
              </a:lnTo>
              <a:lnTo>
                <a:pt x="22" y="32"/>
              </a:lnTo>
              <a:lnTo>
                <a:pt x="20" y="32"/>
              </a:lnTo>
              <a:lnTo>
                <a:pt x="19" y="31"/>
              </a:lnTo>
              <a:lnTo>
                <a:pt x="20" y="29"/>
              </a:lnTo>
              <a:lnTo>
                <a:pt x="17" y="30"/>
              </a:lnTo>
              <a:lnTo>
                <a:pt x="14" y="30"/>
              </a:lnTo>
              <a:lnTo>
                <a:pt x="13" y="32"/>
              </a:lnTo>
              <a:lnTo>
                <a:pt x="10" y="31"/>
              </a:lnTo>
              <a:lnTo>
                <a:pt x="10" y="29"/>
              </a:lnTo>
              <a:lnTo>
                <a:pt x="8" y="28"/>
              </a:lnTo>
              <a:lnTo>
                <a:pt x="8" y="25"/>
              </a:lnTo>
              <a:lnTo>
                <a:pt x="7" y="24"/>
              </a:lnTo>
              <a:lnTo>
                <a:pt x="6" y="22"/>
              </a:lnTo>
              <a:lnTo>
                <a:pt x="4" y="22"/>
              </a:lnTo>
              <a:lnTo>
                <a:pt x="2" y="20"/>
              </a:lnTo>
              <a:lnTo>
                <a:pt x="2" y="19"/>
              </a:lnTo>
              <a:lnTo>
                <a:pt x="2" y="18"/>
              </a:lnTo>
              <a:lnTo>
                <a:pt x="0" y="16"/>
              </a:lnTo>
              <a:close/>
            </a:path>
          </a:pathLst>
        </a:custGeom>
        <a:solidFill>
          <a:srgbClr val="37CE04"/>
        </a:solidFill>
        <a:ln w="9525">
          <a:solidFill>
            <a:srgbClr val="000000"/>
          </a:solidFill>
          <a:miter lim="800000"/>
          <a:headEnd/>
          <a:tailEnd/>
        </a:ln>
      </xdr:spPr>
    </xdr:sp>
    <xdr:clientData/>
  </xdr:twoCellAnchor>
  <xdr:twoCellAnchor>
    <xdr:from>
      <xdr:col>8</xdr:col>
      <xdr:colOff>123825</xdr:colOff>
      <xdr:row>10</xdr:row>
      <xdr:rowOff>142875</xdr:rowOff>
    </xdr:from>
    <xdr:to>
      <xdr:col>8</xdr:col>
      <xdr:colOff>180975</xdr:colOff>
      <xdr:row>11</xdr:row>
      <xdr:rowOff>28575</xdr:rowOff>
    </xdr:to>
    <xdr:sp macro="modRegionSelect.Region_Click" textlink="">
      <xdr:nvSpPr>
        <xdr:cNvPr id="125086" name="Freeform 1368"/>
        <xdr:cNvSpPr>
          <a:spLocks/>
        </xdr:cNvSpPr>
      </xdr:nvSpPr>
      <xdr:spPr bwMode="auto">
        <a:xfrm>
          <a:off x="4600575" y="1885950"/>
          <a:ext cx="57150" cy="47625"/>
        </a:xfrm>
        <a:custGeom>
          <a:avLst/>
          <a:gdLst>
            <a:gd name="T0" fmla="*/ 2147483647 w 6"/>
            <a:gd name="T1" fmla="*/ 0 h 5"/>
            <a:gd name="T2" fmla="*/ 0 w 6"/>
            <a:gd name="T3" fmla="*/ 2147483647 h 5"/>
            <a:gd name="T4" fmla="*/ 0 w 6"/>
            <a:gd name="T5" fmla="*/ 2147483647 h 5"/>
            <a:gd name="T6" fmla="*/ 2147483647 w 6"/>
            <a:gd name="T7" fmla="*/ 2147483647 h 5"/>
            <a:gd name="T8" fmla="*/ 2147483647 w 6"/>
            <a:gd name="T9" fmla="*/ 2147483647 h 5"/>
            <a:gd name="T10" fmla="*/ 2147483647 w 6"/>
            <a:gd name="T11" fmla="*/ 2147483647 h 5"/>
            <a:gd name="T12" fmla="*/ 2147483647 w 6"/>
            <a:gd name="T13" fmla="*/ 2147483647 h 5"/>
            <a:gd name="T14" fmla="*/ 2147483647 w 6"/>
            <a:gd name="T15" fmla="*/ 0 h 5"/>
            <a:gd name="T16" fmla="*/ 2147483647 w 6"/>
            <a:gd name="T17" fmla="*/ 0 h 5"/>
            <a:gd name="T18" fmla="*/ 2147483647 w 6"/>
            <a:gd name="T19" fmla="*/ 0 h 5"/>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6"/>
            <a:gd name="T31" fmla="*/ 0 h 5"/>
            <a:gd name="T32" fmla="*/ 6 w 6"/>
            <a:gd name="T33" fmla="*/ 5 h 5"/>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6" h="5">
              <a:moveTo>
                <a:pt x="2" y="0"/>
              </a:moveTo>
              <a:lnTo>
                <a:pt x="0" y="2"/>
              </a:lnTo>
              <a:lnTo>
                <a:pt x="0" y="4"/>
              </a:lnTo>
              <a:lnTo>
                <a:pt x="2" y="4"/>
              </a:lnTo>
              <a:lnTo>
                <a:pt x="2" y="5"/>
              </a:lnTo>
              <a:lnTo>
                <a:pt x="4" y="4"/>
              </a:lnTo>
              <a:lnTo>
                <a:pt x="6" y="3"/>
              </a:lnTo>
              <a:lnTo>
                <a:pt x="6" y="0"/>
              </a:lnTo>
              <a:lnTo>
                <a:pt x="3" y="0"/>
              </a:lnTo>
              <a:lnTo>
                <a:pt x="2" y="0"/>
              </a:lnTo>
              <a:close/>
            </a:path>
          </a:pathLst>
        </a:custGeom>
        <a:solidFill>
          <a:srgbClr val="DCDCDC"/>
        </a:solidFill>
        <a:ln w="9525">
          <a:solidFill>
            <a:srgbClr val="000000"/>
          </a:solidFill>
          <a:miter lim="800000"/>
          <a:headEnd/>
          <a:tailEnd/>
        </a:ln>
      </xdr:spPr>
    </xdr:sp>
    <xdr:clientData/>
  </xdr:twoCellAnchor>
  <xdr:twoCellAnchor>
    <xdr:from>
      <xdr:col>3</xdr:col>
      <xdr:colOff>104775</xdr:colOff>
      <xdr:row>9</xdr:row>
      <xdr:rowOff>19050</xdr:rowOff>
    </xdr:from>
    <xdr:to>
      <xdr:col>3</xdr:col>
      <xdr:colOff>552450</xdr:colOff>
      <xdr:row>12</xdr:row>
      <xdr:rowOff>104775</xdr:rowOff>
    </xdr:to>
    <xdr:sp macro="modRegionSelect.Region_Click" textlink="">
      <xdr:nvSpPr>
        <xdr:cNvPr id="125087" name="ShapeReg_34"/>
        <xdr:cNvSpPr>
          <a:spLocks/>
        </xdr:cNvSpPr>
      </xdr:nvSpPr>
      <xdr:spPr bwMode="auto">
        <a:xfrm>
          <a:off x="1533525" y="1600200"/>
          <a:ext cx="447675" cy="571500"/>
        </a:xfrm>
        <a:custGeom>
          <a:avLst/>
          <a:gdLst>
            <a:gd name="T0" fmla="*/ 2147483647 w 47"/>
            <a:gd name="T1" fmla="*/ 0 h 60"/>
            <a:gd name="T2" fmla="*/ 2147483647 w 47"/>
            <a:gd name="T3" fmla="*/ 2147483647 h 60"/>
            <a:gd name="T4" fmla="*/ 2147483647 w 47"/>
            <a:gd name="T5" fmla="*/ 2147483647 h 60"/>
            <a:gd name="T6" fmla="*/ 2147483647 w 47"/>
            <a:gd name="T7" fmla="*/ 2147483647 h 60"/>
            <a:gd name="T8" fmla="*/ 2147483647 w 47"/>
            <a:gd name="T9" fmla="*/ 2147483647 h 60"/>
            <a:gd name="T10" fmla="*/ 2147483647 w 47"/>
            <a:gd name="T11" fmla="*/ 2147483647 h 60"/>
            <a:gd name="T12" fmla="*/ 0 w 47"/>
            <a:gd name="T13" fmla="*/ 2147483647 h 60"/>
            <a:gd name="T14" fmla="*/ 0 w 47"/>
            <a:gd name="T15" fmla="*/ 2147483647 h 60"/>
            <a:gd name="T16" fmla="*/ 2147483647 w 47"/>
            <a:gd name="T17" fmla="*/ 2147483647 h 60"/>
            <a:gd name="T18" fmla="*/ 2147483647 w 47"/>
            <a:gd name="T19" fmla="*/ 2147483647 h 60"/>
            <a:gd name="T20" fmla="*/ 2147483647 w 47"/>
            <a:gd name="T21" fmla="*/ 2147483647 h 60"/>
            <a:gd name="T22" fmla="*/ 2147483647 w 47"/>
            <a:gd name="T23" fmla="*/ 2147483647 h 60"/>
            <a:gd name="T24" fmla="*/ 2147483647 w 47"/>
            <a:gd name="T25" fmla="*/ 2147483647 h 60"/>
            <a:gd name="T26" fmla="*/ 2147483647 w 47"/>
            <a:gd name="T27" fmla="*/ 2147483647 h 60"/>
            <a:gd name="T28" fmla="*/ 2147483647 w 47"/>
            <a:gd name="T29" fmla="*/ 2147483647 h 60"/>
            <a:gd name="T30" fmla="*/ 2147483647 w 47"/>
            <a:gd name="T31" fmla="*/ 2147483647 h 60"/>
            <a:gd name="T32" fmla="*/ 2147483647 w 47"/>
            <a:gd name="T33" fmla="*/ 2147483647 h 60"/>
            <a:gd name="T34" fmla="*/ 2147483647 w 47"/>
            <a:gd name="T35" fmla="*/ 2147483647 h 60"/>
            <a:gd name="T36" fmla="*/ 2147483647 w 47"/>
            <a:gd name="T37" fmla="*/ 2147483647 h 60"/>
            <a:gd name="T38" fmla="*/ 2147483647 w 47"/>
            <a:gd name="T39" fmla="*/ 2147483647 h 60"/>
            <a:gd name="T40" fmla="*/ 2147483647 w 47"/>
            <a:gd name="T41" fmla="*/ 2147483647 h 60"/>
            <a:gd name="T42" fmla="*/ 2147483647 w 47"/>
            <a:gd name="T43" fmla="*/ 2147483647 h 60"/>
            <a:gd name="T44" fmla="*/ 2147483647 w 47"/>
            <a:gd name="T45" fmla="*/ 2147483647 h 60"/>
            <a:gd name="T46" fmla="*/ 2147483647 w 47"/>
            <a:gd name="T47" fmla="*/ 2147483647 h 60"/>
            <a:gd name="T48" fmla="*/ 2147483647 w 47"/>
            <a:gd name="T49" fmla="*/ 2147483647 h 60"/>
            <a:gd name="T50" fmla="*/ 2147483647 w 47"/>
            <a:gd name="T51" fmla="*/ 2147483647 h 60"/>
            <a:gd name="T52" fmla="*/ 2147483647 w 47"/>
            <a:gd name="T53" fmla="*/ 2147483647 h 60"/>
            <a:gd name="T54" fmla="*/ 2147483647 w 47"/>
            <a:gd name="T55" fmla="*/ 2147483647 h 60"/>
            <a:gd name="T56" fmla="*/ 2147483647 w 47"/>
            <a:gd name="T57" fmla="*/ 2147483647 h 60"/>
            <a:gd name="T58" fmla="*/ 2147483647 w 47"/>
            <a:gd name="T59" fmla="*/ 2147483647 h 60"/>
            <a:gd name="T60" fmla="*/ 2147483647 w 47"/>
            <a:gd name="T61" fmla="*/ 2147483647 h 60"/>
            <a:gd name="T62" fmla="*/ 2147483647 w 47"/>
            <a:gd name="T63" fmla="*/ 2147483647 h 60"/>
            <a:gd name="T64" fmla="*/ 2147483647 w 47"/>
            <a:gd name="T65" fmla="*/ 2147483647 h 60"/>
            <a:gd name="T66" fmla="*/ 2147483647 w 47"/>
            <a:gd name="T67" fmla="*/ 2147483647 h 60"/>
            <a:gd name="T68" fmla="*/ 2147483647 w 47"/>
            <a:gd name="T69" fmla="*/ 2147483647 h 60"/>
            <a:gd name="T70" fmla="*/ 2147483647 w 47"/>
            <a:gd name="T71" fmla="*/ 2147483647 h 60"/>
            <a:gd name="T72" fmla="*/ 2147483647 w 47"/>
            <a:gd name="T73" fmla="*/ 2147483647 h 60"/>
            <a:gd name="T74" fmla="*/ 2147483647 w 47"/>
            <a:gd name="T75" fmla="*/ 2147483647 h 60"/>
            <a:gd name="T76" fmla="*/ 2147483647 w 47"/>
            <a:gd name="T77" fmla="*/ 2147483647 h 60"/>
            <a:gd name="T78" fmla="*/ 2147483647 w 47"/>
            <a:gd name="T79" fmla="*/ 2147483647 h 60"/>
            <a:gd name="T80" fmla="*/ 2147483647 w 47"/>
            <a:gd name="T81" fmla="*/ 2147483647 h 60"/>
            <a:gd name="T82" fmla="*/ 2147483647 w 47"/>
            <a:gd name="T83" fmla="*/ 2147483647 h 60"/>
            <a:gd name="T84" fmla="*/ 2147483647 w 47"/>
            <a:gd name="T85" fmla="*/ 2147483647 h 60"/>
            <a:gd name="T86" fmla="*/ 2147483647 w 47"/>
            <a:gd name="T87" fmla="*/ 2147483647 h 60"/>
            <a:gd name="T88" fmla="*/ 2147483647 w 47"/>
            <a:gd name="T89" fmla="*/ 2147483647 h 60"/>
            <a:gd name="T90" fmla="*/ 2147483647 w 47"/>
            <a:gd name="T91" fmla="*/ 2147483647 h 60"/>
            <a:gd name="T92" fmla="*/ 2147483647 w 47"/>
            <a:gd name="T93" fmla="*/ 2147483647 h 60"/>
            <a:gd name="T94" fmla="*/ 2147483647 w 47"/>
            <a:gd name="T95" fmla="*/ 2147483647 h 60"/>
            <a:gd name="T96" fmla="*/ 2147483647 w 47"/>
            <a:gd name="T97" fmla="*/ 2147483647 h 60"/>
            <a:gd name="T98" fmla="*/ 2147483647 w 47"/>
            <a:gd name="T99" fmla="*/ 2147483647 h 60"/>
            <a:gd name="T100" fmla="*/ 2147483647 w 47"/>
            <a:gd name="T101" fmla="*/ 2147483647 h 60"/>
            <a:gd name="T102" fmla="*/ 2147483647 w 47"/>
            <a:gd name="T103" fmla="*/ 2147483647 h 60"/>
            <a:gd name="T104" fmla="*/ 2147483647 w 47"/>
            <a:gd name="T105" fmla="*/ 2147483647 h 60"/>
            <a:gd name="T106" fmla="*/ 2147483647 w 47"/>
            <a:gd name="T107" fmla="*/ 2147483647 h 60"/>
            <a:gd name="T108" fmla="*/ 2147483647 w 47"/>
            <a:gd name="T109" fmla="*/ 2147483647 h 60"/>
            <a:gd name="T110" fmla="*/ 2147483647 w 47"/>
            <a:gd name="T111" fmla="*/ 2147483647 h 60"/>
            <a:gd name="T112" fmla="*/ 2147483647 w 47"/>
            <a:gd name="T113" fmla="*/ 2147483647 h 60"/>
            <a:gd name="T114" fmla="*/ 2147483647 w 47"/>
            <a:gd name="T115" fmla="*/ 2147483647 h 60"/>
            <a:gd name="T116" fmla="*/ 2147483647 w 47"/>
            <a:gd name="T117" fmla="*/ 2147483647 h 60"/>
            <a:gd name="T118" fmla="*/ 2147483647 w 47"/>
            <a:gd name="T119" fmla="*/ 2147483647 h 60"/>
            <a:gd name="T120" fmla="*/ 2147483647 w 47"/>
            <a:gd name="T121" fmla="*/ 2147483647 h 60"/>
            <a:gd name="T122" fmla="*/ 2147483647 w 47"/>
            <a:gd name="T123" fmla="*/ 2147483647 h 60"/>
            <a:gd name="T124" fmla="*/ 2147483647 w 47"/>
            <a:gd name="T125" fmla="*/ 0 h 60"/>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47"/>
            <a:gd name="T190" fmla="*/ 0 h 60"/>
            <a:gd name="T191" fmla="*/ 47 w 47"/>
            <a:gd name="T192" fmla="*/ 60 h 60"/>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47" h="60">
              <a:moveTo>
                <a:pt x="23" y="0"/>
              </a:moveTo>
              <a:lnTo>
                <a:pt x="17" y="3"/>
              </a:lnTo>
              <a:lnTo>
                <a:pt x="13" y="5"/>
              </a:lnTo>
              <a:lnTo>
                <a:pt x="13" y="12"/>
              </a:lnTo>
              <a:lnTo>
                <a:pt x="11" y="16"/>
              </a:lnTo>
              <a:lnTo>
                <a:pt x="4" y="16"/>
              </a:lnTo>
              <a:lnTo>
                <a:pt x="0" y="20"/>
              </a:lnTo>
              <a:lnTo>
                <a:pt x="0" y="22"/>
              </a:lnTo>
              <a:lnTo>
                <a:pt x="6" y="28"/>
              </a:lnTo>
              <a:lnTo>
                <a:pt x="6" y="30"/>
              </a:lnTo>
              <a:lnTo>
                <a:pt x="5" y="32"/>
              </a:lnTo>
              <a:lnTo>
                <a:pt x="7" y="34"/>
              </a:lnTo>
              <a:lnTo>
                <a:pt x="9" y="33"/>
              </a:lnTo>
              <a:lnTo>
                <a:pt x="10" y="34"/>
              </a:lnTo>
              <a:lnTo>
                <a:pt x="12" y="34"/>
              </a:lnTo>
              <a:lnTo>
                <a:pt x="11" y="31"/>
              </a:lnTo>
              <a:lnTo>
                <a:pt x="13" y="30"/>
              </a:lnTo>
              <a:lnTo>
                <a:pt x="14" y="27"/>
              </a:lnTo>
              <a:lnTo>
                <a:pt x="15" y="29"/>
              </a:lnTo>
              <a:lnTo>
                <a:pt x="14" y="31"/>
              </a:lnTo>
              <a:lnTo>
                <a:pt x="13" y="34"/>
              </a:lnTo>
              <a:lnTo>
                <a:pt x="15" y="35"/>
              </a:lnTo>
              <a:lnTo>
                <a:pt x="16" y="40"/>
              </a:lnTo>
              <a:lnTo>
                <a:pt x="18" y="42"/>
              </a:lnTo>
              <a:lnTo>
                <a:pt x="19" y="45"/>
              </a:lnTo>
              <a:lnTo>
                <a:pt x="20" y="48"/>
              </a:lnTo>
              <a:lnTo>
                <a:pt x="22" y="50"/>
              </a:lnTo>
              <a:lnTo>
                <a:pt x="22" y="54"/>
              </a:lnTo>
              <a:lnTo>
                <a:pt x="25" y="56"/>
              </a:lnTo>
              <a:lnTo>
                <a:pt x="29" y="59"/>
              </a:lnTo>
              <a:lnTo>
                <a:pt x="32" y="60"/>
              </a:lnTo>
              <a:lnTo>
                <a:pt x="37" y="59"/>
              </a:lnTo>
              <a:lnTo>
                <a:pt x="40" y="59"/>
              </a:lnTo>
              <a:lnTo>
                <a:pt x="44" y="56"/>
              </a:lnTo>
              <a:lnTo>
                <a:pt x="46" y="52"/>
              </a:lnTo>
              <a:lnTo>
                <a:pt x="47" y="47"/>
              </a:lnTo>
              <a:lnTo>
                <a:pt x="47" y="44"/>
              </a:lnTo>
              <a:lnTo>
                <a:pt x="45" y="42"/>
              </a:lnTo>
              <a:lnTo>
                <a:pt x="44" y="38"/>
              </a:lnTo>
              <a:lnTo>
                <a:pt x="44" y="36"/>
              </a:lnTo>
              <a:lnTo>
                <a:pt x="44" y="32"/>
              </a:lnTo>
              <a:lnTo>
                <a:pt x="44" y="28"/>
              </a:lnTo>
              <a:lnTo>
                <a:pt x="43" y="25"/>
              </a:lnTo>
              <a:lnTo>
                <a:pt x="41" y="23"/>
              </a:lnTo>
              <a:lnTo>
                <a:pt x="41" y="19"/>
              </a:lnTo>
              <a:lnTo>
                <a:pt x="39" y="18"/>
              </a:lnTo>
              <a:lnTo>
                <a:pt x="39" y="16"/>
              </a:lnTo>
              <a:lnTo>
                <a:pt x="37" y="14"/>
              </a:lnTo>
              <a:lnTo>
                <a:pt x="35" y="13"/>
              </a:lnTo>
              <a:lnTo>
                <a:pt x="35" y="10"/>
              </a:lnTo>
              <a:lnTo>
                <a:pt x="34" y="8"/>
              </a:lnTo>
              <a:lnTo>
                <a:pt x="36" y="6"/>
              </a:lnTo>
              <a:lnTo>
                <a:pt x="37" y="8"/>
              </a:lnTo>
              <a:lnTo>
                <a:pt x="39" y="9"/>
              </a:lnTo>
              <a:lnTo>
                <a:pt x="38" y="6"/>
              </a:lnTo>
              <a:lnTo>
                <a:pt x="38" y="4"/>
              </a:lnTo>
              <a:lnTo>
                <a:pt x="35" y="4"/>
              </a:lnTo>
              <a:lnTo>
                <a:pt x="33" y="4"/>
              </a:lnTo>
              <a:lnTo>
                <a:pt x="33" y="2"/>
              </a:lnTo>
              <a:lnTo>
                <a:pt x="31" y="3"/>
              </a:lnTo>
              <a:lnTo>
                <a:pt x="29" y="1"/>
              </a:lnTo>
              <a:lnTo>
                <a:pt x="27" y="1"/>
              </a:lnTo>
              <a:lnTo>
                <a:pt x="23" y="0"/>
              </a:lnTo>
              <a:close/>
            </a:path>
          </a:pathLst>
        </a:custGeom>
        <a:solidFill>
          <a:srgbClr val="62D2C5"/>
        </a:solidFill>
        <a:ln w="9525">
          <a:solidFill>
            <a:srgbClr val="000000"/>
          </a:solidFill>
          <a:miter lim="800000"/>
          <a:headEnd/>
          <a:tailEnd/>
        </a:ln>
      </xdr:spPr>
    </xdr:sp>
    <xdr:clientData/>
  </xdr:twoCellAnchor>
  <xdr:twoCellAnchor>
    <xdr:from>
      <xdr:col>3</xdr:col>
      <xdr:colOff>171450</xdr:colOff>
      <xdr:row>11</xdr:row>
      <xdr:rowOff>152400</xdr:rowOff>
    </xdr:from>
    <xdr:to>
      <xdr:col>3</xdr:col>
      <xdr:colOff>200025</xdr:colOff>
      <xdr:row>12</xdr:row>
      <xdr:rowOff>0</xdr:rowOff>
    </xdr:to>
    <xdr:sp macro="modRegionSelect.Region_Click" textlink="">
      <xdr:nvSpPr>
        <xdr:cNvPr id="125088" name="Freeform 1419"/>
        <xdr:cNvSpPr>
          <a:spLocks/>
        </xdr:cNvSpPr>
      </xdr:nvSpPr>
      <xdr:spPr bwMode="auto">
        <a:xfrm>
          <a:off x="1600200" y="2057400"/>
          <a:ext cx="28575" cy="9525"/>
        </a:xfrm>
        <a:custGeom>
          <a:avLst/>
          <a:gdLst>
            <a:gd name="T0" fmla="*/ 2147483647 w 3"/>
            <a:gd name="T1" fmla="*/ 0 h 1"/>
            <a:gd name="T2" fmla="*/ 0 w 3"/>
            <a:gd name="T3" fmla="*/ 2147483647 h 1"/>
            <a:gd name="T4" fmla="*/ 0 w 3"/>
            <a:gd name="T5" fmla="*/ 2147483647 h 1"/>
            <a:gd name="T6" fmla="*/ 2147483647 w 3"/>
            <a:gd name="T7" fmla="*/ 0 h 1"/>
            <a:gd name="T8" fmla="*/ 2147483647 w 3"/>
            <a:gd name="T9" fmla="*/ 0 h 1"/>
            <a:gd name="T10" fmla="*/ 0 60000 65536"/>
            <a:gd name="T11" fmla="*/ 0 60000 65536"/>
            <a:gd name="T12" fmla="*/ 0 60000 65536"/>
            <a:gd name="T13" fmla="*/ 0 60000 65536"/>
            <a:gd name="T14" fmla="*/ 0 60000 65536"/>
            <a:gd name="T15" fmla="*/ 0 w 3"/>
            <a:gd name="T16" fmla="*/ 0 h 1"/>
            <a:gd name="T17" fmla="*/ 3 w 3"/>
            <a:gd name="T18" fmla="*/ 1 h 1"/>
          </a:gdLst>
          <a:ahLst/>
          <a:cxnLst>
            <a:cxn ang="T10">
              <a:pos x="T0" y="T1"/>
            </a:cxn>
            <a:cxn ang="T11">
              <a:pos x="T2" y="T3"/>
            </a:cxn>
            <a:cxn ang="T12">
              <a:pos x="T4" y="T5"/>
            </a:cxn>
            <a:cxn ang="T13">
              <a:pos x="T6" y="T7"/>
            </a:cxn>
            <a:cxn ang="T14">
              <a:pos x="T8" y="T9"/>
            </a:cxn>
          </a:cxnLst>
          <a:rect l="T15" t="T16" r="T17" b="T18"/>
          <a:pathLst>
            <a:path w="3" h="1">
              <a:moveTo>
                <a:pt x="3" y="0"/>
              </a:moveTo>
              <a:lnTo>
                <a:pt x="0" y="1"/>
              </a:lnTo>
              <a:lnTo>
                <a:pt x="3" y="0"/>
              </a:lnTo>
              <a:close/>
            </a:path>
          </a:pathLst>
        </a:custGeom>
        <a:solidFill>
          <a:srgbClr val="DCDCDC"/>
        </a:solidFill>
        <a:ln w="9525">
          <a:solidFill>
            <a:srgbClr val="000000"/>
          </a:solidFill>
          <a:miter lim="800000"/>
          <a:headEnd/>
          <a:tailEnd/>
        </a:ln>
      </xdr:spPr>
    </xdr:sp>
    <xdr:clientData/>
  </xdr:twoCellAnchor>
  <xdr:twoCellAnchor>
    <xdr:from>
      <xdr:col>12</xdr:col>
      <xdr:colOff>66675</xdr:colOff>
      <xdr:row>18</xdr:row>
      <xdr:rowOff>9525</xdr:rowOff>
    </xdr:from>
    <xdr:to>
      <xdr:col>13</xdr:col>
      <xdr:colOff>114300</xdr:colOff>
      <xdr:row>22</xdr:row>
      <xdr:rowOff>76200</xdr:rowOff>
    </xdr:to>
    <xdr:sp macro="modRegionSelect.Region_Click" textlink="">
      <xdr:nvSpPr>
        <xdr:cNvPr id="125089" name="Freeform 1421"/>
        <xdr:cNvSpPr>
          <a:spLocks/>
        </xdr:cNvSpPr>
      </xdr:nvSpPr>
      <xdr:spPr bwMode="auto">
        <a:xfrm>
          <a:off x="6981825" y="3048000"/>
          <a:ext cx="657225" cy="714375"/>
        </a:xfrm>
        <a:custGeom>
          <a:avLst/>
          <a:gdLst>
            <a:gd name="T0" fmla="*/ 2147483647 w 2455"/>
            <a:gd name="T1" fmla="*/ 2147483647 h 2682"/>
            <a:gd name="T2" fmla="*/ 0 w 2455"/>
            <a:gd name="T3" fmla="*/ 0 h 2682"/>
            <a:gd name="T4" fmla="*/ 2147483647 w 2455"/>
            <a:gd name="T5" fmla="*/ 2147483647 h 2682"/>
            <a:gd name="T6" fmla="*/ 2147483647 w 2455"/>
            <a:gd name="T7" fmla="*/ 2147483647 h 2682"/>
            <a:gd name="T8" fmla="*/ 2147483647 w 2455"/>
            <a:gd name="T9" fmla="*/ 2147483647 h 2682"/>
            <a:gd name="T10" fmla="*/ 2147483647 w 2455"/>
            <a:gd name="T11" fmla="*/ 2147483647 h 2682"/>
            <a:gd name="T12" fmla="*/ 2147483647 w 2455"/>
            <a:gd name="T13" fmla="*/ 2147483647 h 2682"/>
            <a:gd name="T14" fmla="*/ 2147483647 w 2455"/>
            <a:gd name="T15" fmla="*/ 2147483647 h 2682"/>
            <a:gd name="T16" fmla="*/ 2147483647 w 2455"/>
            <a:gd name="T17" fmla="*/ 2147483647 h 2682"/>
            <a:gd name="T18" fmla="*/ 2147483647 w 2455"/>
            <a:gd name="T19" fmla="*/ 2147483647 h 2682"/>
            <a:gd name="T20" fmla="*/ 2147483647 w 2455"/>
            <a:gd name="T21" fmla="*/ 2147483647 h 2682"/>
            <a:gd name="T22" fmla="*/ 2147483647 w 2455"/>
            <a:gd name="T23" fmla="*/ 2147483647 h 2682"/>
            <a:gd name="T24" fmla="*/ 2147483647 w 2455"/>
            <a:gd name="T25" fmla="*/ 2147483647 h 2682"/>
            <a:gd name="T26" fmla="*/ 2147483647 w 2455"/>
            <a:gd name="T27" fmla="*/ 2147483647 h 2682"/>
            <a:gd name="T28" fmla="*/ 2147483647 w 2455"/>
            <a:gd name="T29" fmla="*/ 2147483647 h 2682"/>
            <a:gd name="T30" fmla="*/ 2147483647 w 2455"/>
            <a:gd name="T31" fmla="*/ 2147483647 h 2682"/>
            <a:gd name="T32" fmla="*/ 2147483647 w 2455"/>
            <a:gd name="T33" fmla="*/ 2147483647 h 2682"/>
            <a:gd name="T34" fmla="*/ 2147483647 w 2455"/>
            <a:gd name="T35" fmla="*/ 2147483647 h 2682"/>
            <a:gd name="T36" fmla="*/ 2147483647 w 2455"/>
            <a:gd name="T37" fmla="*/ 2147483647 h 2682"/>
            <a:gd name="T38" fmla="*/ 2147483647 w 2455"/>
            <a:gd name="T39" fmla="*/ 2147483647 h 2682"/>
            <a:gd name="T40" fmla="*/ 2147483647 w 2455"/>
            <a:gd name="T41" fmla="*/ 2147483647 h 2682"/>
            <a:gd name="T42" fmla="*/ 2147483647 w 2455"/>
            <a:gd name="T43" fmla="*/ 2147483647 h 2682"/>
            <a:gd name="T44" fmla="*/ 2147483647 w 2455"/>
            <a:gd name="T45" fmla="*/ 2147483647 h 2682"/>
            <a:gd name="T46" fmla="*/ 2147483647 w 2455"/>
            <a:gd name="T47" fmla="*/ 2147483647 h 2682"/>
            <a:gd name="T48" fmla="*/ 2147483647 w 2455"/>
            <a:gd name="T49" fmla="*/ 2147483647 h 2682"/>
            <a:gd name="T50" fmla="*/ 2147483647 w 2455"/>
            <a:gd name="T51" fmla="*/ 2147483647 h 2682"/>
            <a:gd name="T52" fmla="*/ 2147483647 w 2455"/>
            <a:gd name="T53" fmla="*/ 2147483647 h 2682"/>
            <a:gd name="T54" fmla="*/ 2147483647 w 2455"/>
            <a:gd name="T55" fmla="*/ 2147483647 h 2682"/>
            <a:gd name="T56" fmla="*/ 2147483647 w 2455"/>
            <a:gd name="T57" fmla="*/ 2147483647 h 2682"/>
            <a:gd name="T58" fmla="*/ 2147483647 w 2455"/>
            <a:gd name="T59" fmla="*/ 2147483647 h 2682"/>
            <a:gd name="T60" fmla="*/ 2147483647 w 2455"/>
            <a:gd name="T61" fmla="*/ 2147483647 h 2682"/>
            <a:gd name="T62" fmla="*/ 2147483647 w 2455"/>
            <a:gd name="T63" fmla="*/ 2147483647 h 2682"/>
            <a:gd name="T64" fmla="*/ 2147483647 w 2455"/>
            <a:gd name="T65" fmla="*/ 2147483647 h 2682"/>
            <a:gd name="T66" fmla="*/ 2147483647 w 2455"/>
            <a:gd name="T67" fmla="*/ 2147483647 h 2682"/>
            <a:gd name="T68" fmla="*/ 2147483647 w 2455"/>
            <a:gd name="T69" fmla="*/ 2147483647 h 2682"/>
            <a:gd name="T70" fmla="*/ 2147483647 w 2455"/>
            <a:gd name="T71" fmla="*/ 2147483647 h 2682"/>
            <a:gd name="T72" fmla="*/ 2147483647 w 2455"/>
            <a:gd name="T73" fmla="*/ 2147483647 h 2682"/>
            <a:gd name="T74" fmla="*/ 2147483647 w 2455"/>
            <a:gd name="T75" fmla="*/ 2147483647 h 2682"/>
            <a:gd name="T76" fmla="*/ 2147483647 w 2455"/>
            <a:gd name="T77" fmla="*/ 2147483647 h 2682"/>
            <a:gd name="T78" fmla="*/ 2147483647 w 2455"/>
            <a:gd name="T79" fmla="*/ 2147483647 h 2682"/>
            <a:gd name="T80" fmla="*/ 2147483647 w 2455"/>
            <a:gd name="T81" fmla="*/ 2147483647 h 2682"/>
            <a:gd name="T82" fmla="*/ 2147483647 w 2455"/>
            <a:gd name="T83" fmla="*/ 2147483647 h 2682"/>
            <a:gd name="T84" fmla="*/ 2147483647 w 2455"/>
            <a:gd name="T85" fmla="*/ 2147483647 h 2682"/>
            <a:gd name="T86" fmla="*/ 2147483647 w 2455"/>
            <a:gd name="T87" fmla="*/ 2147483647 h 2682"/>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2455"/>
            <a:gd name="T133" fmla="*/ 0 h 2682"/>
            <a:gd name="T134" fmla="*/ 2455 w 2455"/>
            <a:gd name="T135" fmla="*/ 2682 h 2682"/>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2455" h="2682">
              <a:moveTo>
                <a:pt x="57" y="122"/>
              </a:moveTo>
              <a:lnTo>
                <a:pt x="25" y="130"/>
              </a:lnTo>
              <a:lnTo>
                <a:pt x="0" y="61"/>
              </a:lnTo>
              <a:lnTo>
                <a:pt x="0" y="0"/>
              </a:lnTo>
              <a:lnTo>
                <a:pt x="106" y="29"/>
              </a:lnTo>
              <a:lnTo>
                <a:pt x="159" y="53"/>
              </a:lnTo>
              <a:lnTo>
                <a:pt x="188" y="118"/>
              </a:lnTo>
              <a:lnTo>
                <a:pt x="245" y="175"/>
              </a:lnTo>
              <a:lnTo>
                <a:pt x="346" y="196"/>
              </a:lnTo>
              <a:lnTo>
                <a:pt x="371" y="261"/>
              </a:lnTo>
              <a:lnTo>
                <a:pt x="485" y="334"/>
              </a:lnTo>
              <a:lnTo>
                <a:pt x="546" y="334"/>
              </a:lnTo>
              <a:lnTo>
                <a:pt x="595" y="403"/>
              </a:lnTo>
              <a:lnTo>
                <a:pt x="635" y="513"/>
              </a:lnTo>
              <a:lnTo>
                <a:pt x="698" y="576"/>
              </a:lnTo>
              <a:lnTo>
                <a:pt x="818" y="700"/>
              </a:lnTo>
              <a:lnTo>
                <a:pt x="896" y="721"/>
              </a:lnTo>
              <a:lnTo>
                <a:pt x="1002" y="761"/>
              </a:lnTo>
              <a:lnTo>
                <a:pt x="1103" y="851"/>
              </a:lnTo>
              <a:lnTo>
                <a:pt x="1242" y="928"/>
              </a:lnTo>
              <a:lnTo>
                <a:pt x="1331" y="1005"/>
              </a:lnTo>
              <a:lnTo>
                <a:pt x="1449" y="1066"/>
              </a:lnTo>
              <a:lnTo>
                <a:pt x="1551" y="1127"/>
              </a:lnTo>
              <a:lnTo>
                <a:pt x="1616" y="1180"/>
              </a:lnTo>
              <a:lnTo>
                <a:pt x="1730" y="1225"/>
              </a:lnTo>
              <a:lnTo>
                <a:pt x="1714" y="1278"/>
              </a:lnTo>
              <a:lnTo>
                <a:pt x="1673" y="1319"/>
              </a:lnTo>
              <a:lnTo>
                <a:pt x="1596" y="1343"/>
              </a:lnTo>
              <a:lnTo>
                <a:pt x="1535" y="1343"/>
              </a:lnTo>
              <a:lnTo>
                <a:pt x="1551" y="1429"/>
              </a:lnTo>
              <a:lnTo>
                <a:pt x="1535" y="1490"/>
              </a:lnTo>
              <a:lnTo>
                <a:pt x="1535" y="1538"/>
              </a:lnTo>
              <a:lnTo>
                <a:pt x="1604" y="1644"/>
              </a:lnTo>
              <a:cubicBezTo>
                <a:pt x="1604" y="1644"/>
                <a:pt x="1669" y="1718"/>
                <a:pt x="1657" y="1730"/>
              </a:cubicBezTo>
              <a:cubicBezTo>
                <a:pt x="1645" y="1742"/>
                <a:pt x="1661" y="1856"/>
                <a:pt x="1661" y="1856"/>
              </a:cubicBezTo>
              <a:lnTo>
                <a:pt x="1714" y="1909"/>
              </a:lnTo>
              <a:lnTo>
                <a:pt x="1795" y="1990"/>
              </a:lnTo>
              <a:lnTo>
                <a:pt x="1864" y="2035"/>
              </a:lnTo>
              <a:lnTo>
                <a:pt x="1970" y="2035"/>
              </a:lnTo>
              <a:lnTo>
                <a:pt x="2031" y="2096"/>
              </a:lnTo>
              <a:lnTo>
                <a:pt x="2100" y="2096"/>
              </a:lnTo>
              <a:lnTo>
                <a:pt x="2137" y="2173"/>
              </a:lnTo>
              <a:lnTo>
                <a:pt x="2227" y="2177"/>
              </a:lnTo>
              <a:lnTo>
                <a:pt x="2282" y="2122"/>
              </a:lnTo>
              <a:lnTo>
                <a:pt x="2377" y="2177"/>
              </a:lnTo>
              <a:lnTo>
                <a:pt x="2434" y="2251"/>
              </a:lnTo>
              <a:cubicBezTo>
                <a:pt x="2434" y="2251"/>
                <a:pt x="2455" y="2300"/>
                <a:pt x="2434" y="2300"/>
              </a:cubicBezTo>
              <a:cubicBezTo>
                <a:pt x="2414" y="2300"/>
                <a:pt x="2304" y="2247"/>
                <a:pt x="2304" y="2247"/>
              </a:cubicBezTo>
              <a:lnTo>
                <a:pt x="2257" y="2293"/>
              </a:lnTo>
              <a:lnTo>
                <a:pt x="2153" y="2293"/>
              </a:lnTo>
              <a:lnTo>
                <a:pt x="2121" y="2377"/>
              </a:lnTo>
              <a:lnTo>
                <a:pt x="2141" y="2458"/>
              </a:lnTo>
              <a:lnTo>
                <a:pt x="2206" y="2523"/>
              </a:lnTo>
              <a:lnTo>
                <a:pt x="2255" y="2629"/>
              </a:lnTo>
              <a:lnTo>
                <a:pt x="2190" y="2682"/>
              </a:lnTo>
              <a:lnTo>
                <a:pt x="2137" y="2617"/>
              </a:lnTo>
              <a:lnTo>
                <a:pt x="2068" y="2548"/>
              </a:lnTo>
              <a:lnTo>
                <a:pt x="1946" y="2434"/>
              </a:lnTo>
              <a:lnTo>
                <a:pt x="1946" y="2356"/>
              </a:lnTo>
              <a:lnTo>
                <a:pt x="1864" y="2275"/>
              </a:lnTo>
              <a:lnTo>
                <a:pt x="1787" y="2198"/>
              </a:lnTo>
              <a:lnTo>
                <a:pt x="1734" y="2129"/>
              </a:lnTo>
              <a:lnTo>
                <a:pt x="1669" y="2002"/>
              </a:lnTo>
              <a:lnTo>
                <a:pt x="1588" y="1925"/>
              </a:lnTo>
              <a:lnTo>
                <a:pt x="1502" y="1876"/>
              </a:lnTo>
              <a:lnTo>
                <a:pt x="1421" y="1852"/>
              </a:lnTo>
              <a:lnTo>
                <a:pt x="1352" y="1705"/>
              </a:lnTo>
              <a:lnTo>
                <a:pt x="1201" y="1498"/>
              </a:lnTo>
              <a:lnTo>
                <a:pt x="1079" y="1376"/>
              </a:lnTo>
              <a:lnTo>
                <a:pt x="977" y="1274"/>
              </a:lnTo>
              <a:lnTo>
                <a:pt x="888" y="1152"/>
              </a:lnTo>
              <a:lnTo>
                <a:pt x="831" y="1058"/>
              </a:lnTo>
              <a:lnTo>
                <a:pt x="676" y="989"/>
              </a:lnTo>
              <a:lnTo>
                <a:pt x="554" y="936"/>
              </a:lnTo>
              <a:lnTo>
                <a:pt x="481" y="928"/>
              </a:lnTo>
              <a:lnTo>
                <a:pt x="383" y="794"/>
              </a:lnTo>
              <a:lnTo>
                <a:pt x="383" y="733"/>
              </a:lnTo>
              <a:lnTo>
                <a:pt x="277" y="627"/>
              </a:lnTo>
              <a:lnTo>
                <a:pt x="220" y="521"/>
              </a:lnTo>
              <a:lnTo>
                <a:pt x="106" y="484"/>
              </a:lnTo>
              <a:lnTo>
                <a:pt x="135" y="403"/>
              </a:lnTo>
              <a:lnTo>
                <a:pt x="135" y="342"/>
              </a:lnTo>
              <a:lnTo>
                <a:pt x="228" y="371"/>
              </a:lnTo>
              <a:lnTo>
                <a:pt x="245" y="289"/>
              </a:lnTo>
              <a:lnTo>
                <a:pt x="190" y="234"/>
              </a:lnTo>
              <a:lnTo>
                <a:pt x="190" y="204"/>
              </a:lnTo>
              <a:lnTo>
                <a:pt x="136" y="150"/>
              </a:lnTo>
              <a:lnTo>
                <a:pt x="57" y="122"/>
              </a:lnTo>
              <a:close/>
            </a:path>
          </a:pathLst>
        </a:custGeom>
        <a:solidFill>
          <a:srgbClr val="DCDCDC"/>
        </a:solidFill>
        <a:ln w="9525">
          <a:solidFill>
            <a:srgbClr val="000000"/>
          </a:solidFill>
          <a:miter lim="800000"/>
          <a:headEnd/>
          <a:tailEnd/>
        </a:ln>
      </xdr:spPr>
    </xdr:sp>
    <xdr:clientData/>
  </xdr:twoCellAnchor>
  <xdr:twoCellAnchor>
    <xdr:from>
      <xdr:col>11</xdr:col>
      <xdr:colOff>19050</xdr:colOff>
      <xdr:row>1</xdr:row>
      <xdr:rowOff>47625</xdr:rowOff>
    </xdr:from>
    <xdr:to>
      <xdr:col>12</xdr:col>
      <xdr:colOff>438150</xdr:colOff>
      <xdr:row>9</xdr:row>
      <xdr:rowOff>0</xdr:rowOff>
    </xdr:to>
    <xdr:grpSp>
      <xdr:nvGrpSpPr>
        <xdr:cNvPr id="125090" name="ShapeReg_82"/>
        <xdr:cNvGrpSpPr>
          <a:grpSpLocks/>
        </xdr:cNvGrpSpPr>
      </xdr:nvGrpSpPr>
      <xdr:grpSpPr bwMode="auto">
        <a:xfrm>
          <a:off x="6324600" y="209550"/>
          <a:ext cx="1028700" cy="1371600"/>
          <a:chOff x="670" y="22"/>
          <a:chExt cx="108" cy="144"/>
        </a:xfrm>
      </xdr:grpSpPr>
      <xdr:sp macro="modRegionSelect.Region_Click" textlink="">
        <xdr:nvSpPr>
          <xdr:cNvPr id="125281" name="ShapeReg_82"/>
          <xdr:cNvSpPr>
            <a:spLocks/>
          </xdr:cNvSpPr>
        </xdr:nvSpPr>
        <xdr:spPr bwMode="auto">
          <a:xfrm>
            <a:off x="670" y="22"/>
            <a:ext cx="108" cy="144"/>
          </a:xfrm>
          <a:custGeom>
            <a:avLst/>
            <a:gdLst>
              <a:gd name="T0" fmla="*/ 0 w 3819"/>
              <a:gd name="T1" fmla="*/ 0 h 4958"/>
              <a:gd name="T2" fmla="*/ 0 w 3819"/>
              <a:gd name="T3" fmla="*/ 0 h 4958"/>
              <a:gd name="T4" fmla="*/ 0 w 3819"/>
              <a:gd name="T5" fmla="*/ 0 h 4958"/>
              <a:gd name="T6" fmla="*/ 0 w 3819"/>
              <a:gd name="T7" fmla="*/ 0 h 4958"/>
              <a:gd name="T8" fmla="*/ 0 w 3819"/>
              <a:gd name="T9" fmla="*/ 0 h 4958"/>
              <a:gd name="T10" fmla="*/ 0 w 3819"/>
              <a:gd name="T11" fmla="*/ 0 h 4958"/>
              <a:gd name="T12" fmla="*/ 0 w 3819"/>
              <a:gd name="T13" fmla="*/ 0 h 4958"/>
              <a:gd name="T14" fmla="*/ 0 w 3819"/>
              <a:gd name="T15" fmla="*/ 0 h 4958"/>
              <a:gd name="T16" fmla="*/ 0 w 3819"/>
              <a:gd name="T17" fmla="*/ 0 h 4958"/>
              <a:gd name="T18" fmla="*/ 0 w 3819"/>
              <a:gd name="T19" fmla="*/ 0 h 4958"/>
              <a:gd name="T20" fmla="*/ 0 w 3819"/>
              <a:gd name="T21" fmla="*/ 0 h 4958"/>
              <a:gd name="T22" fmla="*/ 0 w 3819"/>
              <a:gd name="T23" fmla="*/ 0 h 4958"/>
              <a:gd name="T24" fmla="*/ 0 w 3819"/>
              <a:gd name="T25" fmla="*/ 0 h 4958"/>
              <a:gd name="T26" fmla="*/ 0 w 3819"/>
              <a:gd name="T27" fmla="*/ 0 h 4958"/>
              <a:gd name="T28" fmla="*/ 0 w 3819"/>
              <a:gd name="T29" fmla="*/ 0 h 4958"/>
              <a:gd name="T30" fmla="*/ 0 w 3819"/>
              <a:gd name="T31" fmla="*/ 0 h 4958"/>
              <a:gd name="T32" fmla="*/ 0 w 3819"/>
              <a:gd name="T33" fmla="*/ 0 h 4958"/>
              <a:gd name="T34" fmla="*/ 0 w 3819"/>
              <a:gd name="T35" fmla="*/ 0 h 4958"/>
              <a:gd name="T36" fmla="*/ 0 w 3819"/>
              <a:gd name="T37" fmla="*/ 0 h 4958"/>
              <a:gd name="T38" fmla="*/ 0 w 3819"/>
              <a:gd name="T39" fmla="*/ 0 h 4958"/>
              <a:gd name="T40" fmla="*/ 0 w 3819"/>
              <a:gd name="T41" fmla="*/ 0 h 4958"/>
              <a:gd name="T42" fmla="*/ 0 w 3819"/>
              <a:gd name="T43" fmla="*/ 0 h 4958"/>
              <a:gd name="T44" fmla="*/ 0 w 3819"/>
              <a:gd name="T45" fmla="*/ 0 h 4958"/>
              <a:gd name="T46" fmla="*/ 0 w 3819"/>
              <a:gd name="T47" fmla="*/ 0 h 4958"/>
              <a:gd name="T48" fmla="*/ 0 w 3819"/>
              <a:gd name="T49" fmla="*/ 0 h 4958"/>
              <a:gd name="T50" fmla="*/ 0 w 3819"/>
              <a:gd name="T51" fmla="*/ 0 h 4958"/>
              <a:gd name="T52" fmla="*/ 0 w 3819"/>
              <a:gd name="T53" fmla="*/ 0 h 4958"/>
              <a:gd name="T54" fmla="*/ 0 w 3819"/>
              <a:gd name="T55" fmla="*/ 0 h 4958"/>
              <a:gd name="T56" fmla="*/ 0 w 3819"/>
              <a:gd name="T57" fmla="*/ 0 h 4958"/>
              <a:gd name="T58" fmla="*/ 0 w 3819"/>
              <a:gd name="T59" fmla="*/ 0 h 4958"/>
              <a:gd name="T60" fmla="*/ 0 w 3819"/>
              <a:gd name="T61" fmla="*/ 0 h 4958"/>
              <a:gd name="T62" fmla="*/ 0 w 3819"/>
              <a:gd name="T63" fmla="*/ 0 h 4958"/>
              <a:gd name="T64" fmla="*/ 0 w 3819"/>
              <a:gd name="T65" fmla="*/ 0 h 4958"/>
              <a:gd name="T66" fmla="*/ 0 w 3819"/>
              <a:gd name="T67" fmla="*/ 0 h 4958"/>
              <a:gd name="T68" fmla="*/ 0 w 3819"/>
              <a:gd name="T69" fmla="*/ 0 h 4958"/>
              <a:gd name="T70" fmla="*/ 0 w 3819"/>
              <a:gd name="T71" fmla="*/ 0 h 4958"/>
              <a:gd name="T72" fmla="*/ 0 w 3819"/>
              <a:gd name="T73" fmla="*/ 0 h 4958"/>
              <a:gd name="T74" fmla="*/ 0 w 3819"/>
              <a:gd name="T75" fmla="*/ 0 h 4958"/>
              <a:gd name="T76" fmla="*/ 0 w 3819"/>
              <a:gd name="T77" fmla="*/ 0 h 4958"/>
              <a:gd name="T78" fmla="*/ 0 w 3819"/>
              <a:gd name="T79" fmla="*/ 0 h 4958"/>
              <a:gd name="T80" fmla="*/ 0 w 3819"/>
              <a:gd name="T81" fmla="*/ 0 h 4958"/>
              <a:gd name="T82" fmla="*/ 0 w 3819"/>
              <a:gd name="T83" fmla="*/ 0 h 4958"/>
              <a:gd name="T84" fmla="*/ 0 w 3819"/>
              <a:gd name="T85" fmla="*/ 0 h 4958"/>
              <a:gd name="T86" fmla="*/ 0 w 3819"/>
              <a:gd name="T87" fmla="*/ 0 h 4958"/>
              <a:gd name="T88" fmla="*/ 0 w 3819"/>
              <a:gd name="T89" fmla="*/ 0 h 4958"/>
              <a:gd name="T90" fmla="*/ 0 w 3819"/>
              <a:gd name="T91" fmla="*/ 0 h 4958"/>
              <a:gd name="T92" fmla="*/ 0 w 3819"/>
              <a:gd name="T93" fmla="*/ 0 h 4958"/>
              <a:gd name="T94" fmla="*/ 0 w 3819"/>
              <a:gd name="T95" fmla="*/ 0 h 4958"/>
              <a:gd name="T96" fmla="*/ 0 w 3819"/>
              <a:gd name="T97" fmla="*/ 0 h 4958"/>
              <a:gd name="T98" fmla="*/ 0 w 3819"/>
              <a:gd name="T99" fmla="*/ 0 h 4958"/>
              <a:gd name="T100" fmla="*/ 0 w 3819"/>
              <a:gd name="T101" fmla="*/ 0 h 4958"/>
              <a:gd name="T102" fmla="*/ 0 w 3819"/>
              <a:gd name="T103" fmla="*/ 0 h 4958"/>
              <a:gd name="T104" fmla="*/ 0 w 3819"/>
              <a:gd name="T105" fmla="*/ 0 h 4958"/>
              <a:gd name="T106" fmla="*/ 0 w 3819"/>
              <a:gd name="T107" fmla="*/ 0 h 4958"/>
              <a:gd name="T108" fmla="*/ 0 w 3819"/>
              <a:gd name="T109" fmla="*/ 0 h 4958"/>
              <a:gd name="T110" fmla="*/ 0 w 3819"/>
              <a:gd name="T111" fmla="*/ 0 h 4958"/>
              <a:gd name="T112" fmla="*/ 0 w 3819"/>
              <a:gd name="T113" fmla="*/ 0 h 4958"/>
              <a:gd name="T114" fmla="*/ 0 w 3819"/>
              <a:gd name="T115" fmla="*/ 0 h 4958"/>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w 3819"/>
              <a:gd name="T175" fmla="*/ 0 h 4958"/>
              <a:gd name="T176" fmla="*/ 3819 w 3819"/>
              <a:gd name="T177" fmla="*/ 4958 h 4958"/>
            </a:gdLst>
            <a:ahLst/>
            <a:cxnLst>
              <a:cxn ang="T116">
                <a:pos x="T0" y="T1"/>
              </a:cxn>
              <a:cxn ang="T117">
                <a:pos x="T2" y="T3"/>
              </a:cxn>
              <a:cxn ang="T118">
                <a:pos x="T4" y="T5"/>
              </a:cxn>
              <a:cxn ang="T119">
                <a:pos x="T6" y="T7"/>
              </a:cxn>
              <a:cxn ang="T120">
                <a:pos x="T8" y="T9"/>
              </a:cxn>
              <a:cxn ang="T121">
                <a:pos x="T10" y="T11"/>
              </a:cxn>
              <a:cxn ang="T122">
                <a:pos x="T12" y="T13"/>
              </a:cxn>
              <a:cxn ang="T123">
                <a:pos x="T14" y="T15"/>
              </a:cxn>
              <a:cxn ang="T124">
                <a:pos x="T16" y="T17"/>
              </a:cxn>
              <a:cxn ang="T125">
                <a:pos x="T18" y="T19"/>
              </a:cxn>
              <a:cxn ang="T126">
                <a:pos x="T20" y="T21"/>
              </a:cxn>
              <a:cxn ang="T127">
                <a:pos x="T22" y="T23"/>
              </a:cxn>
              <a:cxn ang="T128">
                <a:pos x="T24" y="T25"/>
              </a:cxn>
              <a:cxn ang="T129">
                <a:pos x="T26" y="T27"/>
              </a:cxn>
              <a:cxn ang="T130">
                <a:pos x="T28" y="T29"/>
              </a:cxn>
              <a:cxn ang="T131">
                <a:pos x="T30" y="T31"/>
              </a:cxn>
              <a:cxn ang="T132">
                <a:pos x="T32" y="T33"/>
              </a:cxn>
              <a:cxn ang="T133">
                <a:pos x="T34" y="T35"/>
              </a:cxn>
              <a:cxn ang="T134">
                <a:pos x="T36" y="T37"/>
              </a:cxn>
              <a:cxn ang="T135">
                <a:pos x="T38" y="T39"/>
              </a:cxn>
              <a:cxn ang="T136">
                <a:pos x="T40" y="T41"/>
              </a:cxn>
              <a:cxn ang="T137">
                <a:pos x="T42" y="T43"/>
              </a:cxn>
              <a:cxn ang="T138">
                <a:pos x="T44" y="T45"/>
              </a:cxn>
              <a:cxn ang="T139">
                <a:pos x="T46" y="T47"/>
              </a:cxn>
              <a:cxn ang="T140">
                <a:pos x="T48" y="T49"/>
              </a:cxn>
              <a:cxn ang="T141">
                <a:pos x="T50" y="T51"/>
              </a:cxn>
              <a:cxn ang="T142">
                <a:pos x="T52" y="T53"/>
              </a:cxn>
              <a:cxn ang="T143">
                <a:pos x="T54" y="T55"/>
              </a:cxn>
              <a:cxn ang="T144">
                <a:pos x="T56" y="T57"/>
              </a:cxn>
              <a:cxn ang="T145">
                <a:pos x="T58" y="T59"/>
              </a:cxn>
              <a:cxn ang="T146">
                <a:pos x="T60" y="T61"/>
              </a:cxn>
              <a:cxn ang="T147">
                <a:pos x="T62" y="T63"/>
              </a:cxn>
              <a:cxn ang="T148">
                <a:pos x="T64" y="T65"/>
              </a:cxn>
              <a:cxn ang="T149">
                <a:pos x="T66" y="T67"/>
              </a:cxn>
              <a:cxn ang="T150">
                <a:pos x="T68" y="T69"/>
              </a:cxn>
              <a:cxn ang="T151">
                <a:pos x="T70" y="T71"/>
              </a:cxn>
              <a:cxn ang="T152">
                <a:pos x="T72" y="T73"/>
              </a:cxn>
              <a:cxn ang="T153">
                <a:pos x="T74" y="T75"/>
              </a:cxn>
              <a:cxn ang="T154">
                <a:pos x="T76" y="T77"/>
              </a:cxn>
              <a:cxn ang="T155">
                <a:pos x="T78" y="T79"/>
              </a:cxn>
              <a:cxn ang="T156">
                <a:pos x="T80" y="T81"/>
              </a:cxn>
              <a:cxn ang="T157">
                <a:pos x="T82" y="T83"/>
              </a:cxn>
              <a:cxn ang="T158">
                <a:pos x="T84" y="T85"/>
              </a:cxn>
              <a:cxn ang="T159">
                <a:pos x="T86" y="T87"/>
              </a:cxn>
              <a:cxn ang="T160">
                <a:pos x="T88" y="T89"/>
              </a:cxn>
              <a:cxn ang="T161">
                <a:pos x="T90" y="T91"/>
              </a:cxn>
              <a:cxn ang="T162">
                <a:pos x="T92" y="T93"/>
              </a:cxn>
              <a:cxn ang="T163">
                <a:pos x="T94" y="T95"/>
              </a:cxn>
              <a:cxn ang="T164">
                <a:pos x="T96" y="T97"/>
              </a:cxn>
              <a:cxn ang="T165">
                <a:pos x="T98" y="T99"/>
              </a:cxn>
              <a:cxn ang="T166">
                <a:pos x="T100" y="T101"/>
              </a:cxn>
              <a:cxn ang="T167">
                <a:pos x="T102" y="T103"/>
              </a:cxn>
              <a:cxn ang="T168">
                <a:pos x="T104" y="T105"/>
              </a:cxn>
              <a:cxn ang="T169">
                <a:pos x="T106" y="T107"/>
              </a:cxn>
              <a:cxn ang="T170">
                <a:pos x="T108" y="T109"/>
              </a:cxn>
              <a:cxn ang="T171">
                <a:pos x="T110" y="T111"/>
              </a:cxn>
              <a:cxn ang="T172">
                <a:pos x="T112" y="T113"/>
              </a:cxn>
              <a:cxn ang="T173">
                <a:pos x="T114" y="T115"/>
              </a:cxn>
            </a:cxnLst>
            <a:rect l="T174" t="T175" r="T176" b="T177"/>
            <a:pathLst>
              <a:path w="3819" h="4958">
                <a:moveTo>
                  <a:pt x="3725" y="3151"/>
                </a:moveTo>
                <a:lnTo>
                  <a:pt x="3725" y="2982"/>
                </a:lnTo>
                <a:lnTo>
                  <a:pt x="3692" y="2832"/>
                </a:lnTo>
                <a:lnTo>
                  <a:pt x="3612" y="2709"/>
                </a:lnTo>
                <a:lnTo>
                  <a:pt x="3648" y="2674"/>
                </a:lnTo>
                <a:lnTo>
                  <a:pt x="3537" y="2601"/>
                </a:lnTo>
                <a:lnTo>
                  <a:pt x="3565" y="2559"/>
                </a:lnTo>
                <a:lnTo>
                  <a:pt x="3664" y="2559"/>
                </a:lnTo>
                <a:lnTo>
                  <a:pt x="3725" y="2427"/>
                </a:lnTo>
                <a:lnTo>
                  <a:pt x="3819" y="2389"/>
                </a:lnTo>
                <a:lnTo>
                  <a:pt x="3819" y="2291"/>
                </a:lnTo>
                <a:lnTo>
                  <a:pt x="3751" y="2222"/>
                </a:lnTo>
                <a:lnTo>
                  <a:pt x="3716" y="2140"/>
                </a:lnTo>
                <a:lnTo>
                  <a:pt x="3640" y="2197"/>
                </a:lnTo>
                <a:lnTo>
                  <a:pt x="3589" y="2154"/>
                </a:lnTo>
                <a:lnTo>
                  <a:pt x="3528" y="2164"/>
                </a:lnTo>
                <a:lnTo>
                  <a:pt x="3478" y="2213"/>
                </a:lnTo>
                <a:lnTo>
                  <a:pt x="3396" y="2213"/>
                </a:lnTo>
                <a:lnTo>
                  <a:pt x="3372" y="2258"/>
                </a:lnTo>
                <a:lnTo>
                  <a:pt x="3288" y="2258"/>
                </a:lnTo>
                <a:lnTo>
                  <a:pt x="3288" y="2192"/>
                </a:lnTo>
                <a:lnTo>
                  <a:pt x="3184" y="2197"/>
                </a:lnTo>
                <a:lnTo>
                  <a:pt x="3128" y="2206"/>
                </a:lnTo>
                <a:lnTo>
                  <a:pt x="3057" y="2201"/>
                </a:lnTo>
                <a:lnTo>
                  <a:pt x="3029" y="2248"/>
                </a:lnTo>
                <a:lnTo>
                  <a:pt x="2970" y="2307"/>
                </a:lnTo>
                <a:lnTo>
                  <a:pt x="2869" y="2309"/>
                </a:lnTo>
                <a:lnTo>
                  <a:pt x="2813" y="2352"/>
                </a:lnTo>
                <a:lnTo>
                  <a:pt x="2813" y="2441"/>
                </a:lnTo>
                <a:lnTo>
                  <a:pt x="2751" y="2465"/>
                </a:lnTo>
                <a:lnTo>
                  <a:pt x="2704" y="2418"/>
                </a:lnTo>
                <a:lnTo>
                  <a:pt x="2780" y="2328"/>
                </a:lnTo>
                <a:lnTo>
                  <a:pt x="2728" y="2328"/>
                </a:lnTo>
                <a:lnTo>
                  <a:pt x="2648" y="2361"/>
                </a:lnTo>
                <a:lnTo>
                  <a:pt x="2681" y="2286"/>
                </a:lnTo>
                <a:lnTo>
                  <a:pt x="2780" y="2244"/>
                </a:lnTo>
                <a:lnTo>
                  <a:pt x="2850" y="2244"/>
                </a:lnTo>
                <a:lnTo>
                  <a:pt x="2926" y="2121"/>
                </a:lnTo>
                <a:lnTo>
                  <a:pt x="2907" y="2013"/>
                </a:lnTo>
                <a:lnTo>
                  <a:pt x="2869" y="1877"/>
                </a:lnTo>
                <a:lnTo>
                  <a:pt x="2791" y="1799"/>
                </a:lnTo>
                <a:lnTo>
                  <a:pt x="2719" y="1726"/>
                </a:lnTo>
                <a:lnTo>
                  <a:pt x="2676" y="1769"/>
                </a:lnTo>
                <a:lnTo>
                  <a:pt x="2672" y="1679"/>
                </a:lnTo>
                <a:lnTo>
                  <a:pt x="2601" y="1679"/>
                </a:lnTo>
                <a:lnTo>
                  <a:pt x="2497" y="1707"/>
                </a:lnTo>
                <a:lnTo>
                  <a:pt x="2434" y="1644"/>
                </a:lnTo>
                <a:lnTo>
                  <a:pt x="2434" y="1580"/>
                </a:lnTo>
                <a:lnTo>
                  <a:pt x="2352" y="1566"/>
                </a:lnTo>
                <a:lnTo>
                  <a:pt x="2380" y="1538"/>
                </a:lnTo>
                <a:lnTo>
                  <a:pt x="2422" y="1519"/>
                </a:lnTo>
                <a:lnTo>
                  <a:pt x="2387" y="1484"/>
                </a:lnTo>
                <a:lnTo>
                  <a:pt x="2394" y="1439"/>
                </a:lnTo>
                <a:lnTo>
                  <a:pt x="2441" y="1467"/>
                </a:lnTo>
                <a:lnTo>
                  <a:pt x="2493" y="1510"/>
                </a:lnTo>
                <a:lnTo>
                  <a:pt x="2582" y="1510"/>
                </a:lnTo>
                <a:lnTo>
                  <a:pt x="2643" y="1463"/>
                </a:lnTo>
                <a:lnTo>
                  <a:pt x="2704" y="1510"/>
                </a:lnTo>
                <a:lnTo>
                  <a:pt x="2782" y="1432"/>
                </a:lnTo>
                <a:lnTo>
                  <a:pt x="2782" y="1312"/>
                </a:lnTo>
                <a:lnTo>
                  <a:pt x="2747" y="1242"/>
                </a:lnTo>
                <a:lnTo>
                  <a:pt x="2827" y="1124"/>
                </a:lnTo>
                <a:lnTo>
                  <a:pt x="2916" y="1124"/>
                </a:lnTo>
                <a:lnTo>
                  <a:pt x="2987" y="1152"/>
                </a:lnTo>
                <a:lnTo>
                  <a:pt x="3085" y="1119"/>
                </a:lnTo>
                <a:lnTo>
                  <a:pt x="3137" y="1007"/>
                </a:lnTo>
                <a:lnTo>
                  <a:pt x="3236" y="898"/>
                </a:lnTo>
                <a:lnTo>
                  <a:pt x="3344" y="889"/>
                </a:lnTo>
                <a:lnTo>
                  <a:pt x="3386" y="767"/>
                </a:lnTo>
                <a:lnTo>
                  <a:pt x="3307" y="743"/>
                </a:lnTo>
                <a:lnTo>
                  <a:pt x="3307" y="706"/>
                </a:lnTo>
                <a:lnTo>
                  <a:pt x="3405" y="706"/>
                </a:lnTo>
                <a:lnTo>
                  <a:pt x="3372" y="630"/>
                </a:lnTo>
                <a:lnTo>
                  <a:pt x="3372" y="569"/>
                </a:lnTo>
                <a:lnTo>
                  <a:pt x="3321" y="635"/>
                </a:lnTo>
                <a:lnTo>
                  <a:pt x="3269" y="649"/>
                </a:lnTo>
                <a:lnTo>
                  <a:pt x="3208" y="555"/>
                </a:lnTo>
                <a:lnTo>
                  <a:pt x="3121" y="468"/>
                </a:lnTo>
                <a:lnTo>
                  <a:pt x="3121" y="517"/>
                </a:lnTo>
                <a:lnTo>
                  <a:pt x="3010" y="475"/>
                </a:lnTo>
                <a:lnTo>
                  <a:pt x="2958" y="527"/>
                </a:lnTo>
                <a:lnTo>
                  <a:pt x="2874" y="513"/>
                </a:lnTo>
                <a:lnTo>
                  <a:pt x="2982" y="442"/>
                </a:lnTo>
                <a:lnTo>
                  <a:pt x="2982" y="343"/>
                </a:lnTo>
                <a:cubicBezTo>
                  <a:pt x="2982" y="343"/>
                  <a:pt x="3010" y="259"/>
                  <a:pt x="2982" y="287"/>
                </a:cubicBezTo>
                <a:cubicBezTo>
                  <a:pt x="2954" y="315"/>
                  <a:pt x="2883" y="315"/>
                  <a:pt x="2883" y="315"/>
                </a:cubicBezTo>
                <a:lnTo>
                  <a:pt x="2935" y="207"/>
                </a:lnTo>
                <a:lnTo>
                  <a:pt x="2888" y="160"/>
                </a:lnTo>
                <a:lnTo>
                  <a:pt x="2827" y="108"/>
                </a:lnTo>
                <a:cubicBezTo>
                  <a:pt x="2827" y="108"/>
                  <a:pt x="2855" y="0"/>
                  <a:pt x="2827" y="28"/>
                </a:cubicBezTo>
                <a:cubicBezTo>
                  <a:pt x="2799" y="56"/>
                  <a:pt x="2719" y="80"/>
                  <a:pt x="2719" y="80"/>
                </a:cubicBezTo>
                <a:lnTo>
                  <a:pt x="2634" y="198"/>
                </a:lnTo>
                <a:lnTo>
                  <a:pt x="2601" y="198"/>
                </a:lnTo>
                <a:lnTo>
                  <a:pt x="2488" y="240"/>
                </a:lnTo>
                <a:lnTo>
                  <a:pt x="2422" y="306"/>
                </a:lnTo>
                <a:lnTo>
                  <a:pt x="2375" y="372"/>
                </a:lnTo>
                <a:lnTo>
                  <a:pt x="2366" y="456"/>
                </a:lnTo>
                <a:lnTo>
                  <a:pt x="2314" y="451"/>
                </a:lnTo>
                <a:lnTo>
                  <a:pt x="2314" y="494"/>
                </a:lnTo>
                <a:lnTo>
                  <a:pt x="2389" y="513"/>
                </a:lnTo>
                <a:lnTo>
                  <a:pt x="2300" y="574"/>
                </a:lnTo>
                <a:lnTo>
                  <a:pt x="2272" y="658"/>
                </a:lnTo>
                <a:lnTo>
                  <a:pt x="2356" y="682"/>
                </a:lnTo>
                <a:lnTo>
                  <a:pt x="2488" y="691"/>
                </a:lnTo>
                <a:lnTo>
                  <a:pt x="2601" y="668"/>
                </a:lnTo>
                <a:lnTo>
                  <a:pt x="2601" y="724"/>
                </a:lnTo>
                <a:lnTo>
                  <a:pt x="2488" y="785"/>
                </a:lnTo>
                <a:lnTo>
                  <a:pt x="2425" y="849"/>
                </a:lnTo>
                <a:lnTo>
                  <a:pt x="2328" y="776"/>
                </a:lnTo>
                <a:lnTo>
                  <a:pt x="2220" y="809"/>
                </a:lnTo>
                <a:lnTo>
                  <a:pt x="2145" y="734"/>
                </a:lnTo>
                <a:lnTo>
                  <a:pt x="2079" y="771"/>
                </a:lnTo>
                <a:lnTo>
                  <a:pt x="1975" y="818"/>
                </a:lnTo>
                <a:lnTo>
                  <a:pt x="1891" y="908"/>
                </a:lnTo>
                <a:lnTo>
                  <a:pt x="1731" y="955"/>
                </a:lnTo>
                <a:lnTo>
                  <a:pt x="1646" y="1077"/>
                </a:lnTo>
                <a:lnTo>
                  <a:pt x="1529" y="1124"/>
                </a:lnTo>
                <a:lnTo>
                  <a:pt x="1432" y="1221"/>
                </a:lnTo>
                <a:lnTo>
                  <a:pt x="1338" y="1315"/>
                </a:lnTo>
                <a:lnTo>
                  <a:pt x="1237" y="1373"/>
                </a:lnTo>
                <a:lnTo>
                  <a:pt x="1096" y="1435"/>
                </a:lnTo>
                <a:lnTo>
                  <a:pt x="1023" y="1508"/>
                </a:lnTo>
                <a:lnTo>
                  <a:pt x="863" y="1667"/>
                </a:lnTo>
                <a:lnTo>
                  <a:pt x="719" y="1806"/>
                </a:lnTo>
                <a:lnTo>
                  <a:pt x="682" y="1943"/>
                </a:lnTo>
                <a:lnTo>
                  <a:pt x="602" y="2060"/>
                </a:lnTo>
                <a:lnTo>
                  <a:pt x="574" y="2145"/>
                </a:lnTo>
                <a:lnTo>
                  <a:pt x="602" y="2225"/>
                </a:lnTo>
                <a:lnTo>
                  <a:pt x="536" y="2225"/>
                </a:lnTo>
                <a:lnTo>
                  <a:pt x="461" y="2267"/>
                </a:lnTo>
                <a:lnTo>
                  <a:pt x="451" y="2366"/>
                </a:lnTo>
                <a:lnTo>
                  <a:pt x="367" y="2408"/>
                </a:lnTo>
                <a:lnTo>
                  <a:pt x="343" y="2498"/>
                </a:lnTo>
                <a:lnTo>
                  <a:pt x="343" y="2549"/>
                </a:lnTo>
                <a:lnTo>
                  <a:pt x="437" y="2549"/>
                </a:lnTo>
                <a:lnTo>
                  <a:pt x="465" y="2615"/>
                </a:lnTo>
                <a:lnTo>
                  <a:pt x="583" y="2596"/>
                </a:lnTo>
                <a:lnTo>
                  <a:pt x="743" y="2667"/>
                </a:lnTo>
                <a:lnTo>
                  <a:pt x="795" y="2676"/>
                </a:lnTo>
                <a:lnTo>
                  <a:pt x="823" y="2752"/>
                </a:lnTo>
                <a:lnTo>
                  <a:pt x="799" y="2827"/>
                </a:lnTo>
                <a:lnTo>
                  <a:pt x="705" y="2850"/>
                </a:lnTo>
                <a:lnTo>
                  <a:pt x="602" y="2897"/>
                </a:lnTo>
                <a:lnTo>
                  <a:pt x="527" y="2926"/>
                </a:lnTo>
                <a:lnTo>
                  <a:pt x="418" y="2926"/>
                </a:lnTo>
                <a:lnTo>
                  <a:pt x="348" y="2855"/>
                </a:lnTo>
                <a:lnTo>
                  <a:pt x="416" y="2787"/>
                </a:lnTo>
                <a:lnTo>
                  <a:pt x="327" y="2698"/>
                </a:lnTo>
                <a:lnTo>
                  <a:pt x="277" y="2747"/>
                </a:lnTo>
                <a:lnTo>
                  <a:pt x="226" y="2841"/>
                </a:lnTo>
                <a:lnTo>
                  <a:pt x="291" y="2935"/>
                </a:lnTo>
                <a:lnTo>
                  <a:pt x="273" y="2991"/>
                </a:lnTo>
                <a:lnTo>
                  <a:pt x="320" y="3039"/>
                </a:lnTo>
                <a:lnTo>
                  <a:pt x="291" y="3151"/>
                </a:lnTo>
                <a:lnTo>
                  <a:pt x="174" y="3236"/>
                </a:lnTo>
                <a:lnTo>
                  <a:pt x="174" y="3330"/>
                </a:lnTo>
                <a:lnTo>
                  <a:pt x="113" y="3391"/>
                </a:lnTo>
                <a:lnTo>
                  <a:pt x="42" y="3391"/>
                </a:lnTo>
                <a:lnTo>
                  <a:pt x="0" y="3471"/>
                </a:lnTo>
                <a:lnTo>
                  <a:pt x="0" y="3626"/>
                </a:lnTo>
                <a:lnTo>
                  <a:pt x="37" y="3680"/>
                </a:lnTo>
                <a:lnTo>
                  <a:pt x="149" y="3718"/>
                </a:lnTo>
                <a:lnTo>
                  <a:pt x="243" y="3730"/>
                </a:lnTo>
                <a:lnTo>
                  <a:pt x="266" y="3789"/>
                </a:lnTo>
                <a:lnTo>
                  <a:pt x="351" y="3821"/>
                </a:lnTo>
                <a:lnTo>
                  <a:pt x="425" y="3944"/>
                </a:lnTo>
                <a:lnTo>
                  <a:pt x="328" y="4018"/>
                </a:lnTo>
                <a:lnTo>
                  <a:pt x="284" y="4130"/>
                </a:lnTo>
                <a:lnTo>
                  <a:pt x="284" y="4224"/>
                </a:lnTo>
                <a:lnTo>
                  <a:pt x="219" y="4268"/>
                </a:lnTo>
                <a:lnTo>
                  <a:pt x="219" y="4365"/>
                </a:lnTo>
                <a:lnTo>
                  <a:pt x="163" y="4453"/>
                </a:lnTo>
                <a:lnTo>
                  <a:pt x="201" y="4547"/>
                </a:lnTo>
                <a:lnTo>
                  <a:pt x="275" y="4588"/>
                </a:lnTo>
                <a:lnTo>
                  <a:pt x="275" y="4697"/>
                </a:lnTo>
                <a:lnTo>
                  <a:pt x="369" y="4711"/>
                </a:lnTo>
                <a:lnTo>
                  <a:pt x="457" y="4749"/>
                </a:lnTo>
                <a:lnTo>
                  <a:pt x="554" y="4717"/>
                </a:lnTo>
                <a:lnTo>
                  <a:pt x="630" y="4717"/>
                </a:lnTo>
                <a:lnTo>
                  <a:pt x="686" y="4773"/>
                </a:lnTo>
                <a:lnTo>
                  <a:pt x="736" y="4873"/>
                </a:lnTo>
                <a:lnTo>
                  <a:pt x="789" y="4873"/>
                </a:lnTo>
                <a:lnTo>
                  <a:pt x="895" y="4829"/>
                </a:lnTo>
                <a:lnTo>
                  <a:pt x="943" y="4877"/>
                </a:lnTo>
                <a:lnTo>
                  <a:pt x="1001" y="4958"/>
                </a:lnTo>
                <a:lnTo>
                  <a:pt x="1080" y="4958"/>
                </a:lnTo>
                <a:lnTo>
                  <a:pt x="1174" y="4923"/>
                </a:lnTo>
                <a:lnTo>
                  <a:pt x="1203" y="4864"/>
                </a:lnTo>
                <a:lnTo>
                  <a:pt x="1300" y="4885"/>
                </a:lnTo>
                <a:lnTo>
                  <a:pt x="1412" y="4873"/>
                </a:lnTo>
                <a:lnTo>
                  <a:pt x="1512" y="4735"/>
                </a:lnTo>
                <a:lnTo>
                  <a:pt x="1662" y="4758"/>
                </a:lnTo>
                <a:lnTo>
                  <a:pt x="1728" y="4692"/>
                </a:lnTo>
                <a:lnTo>
                  <a:pt x="1817" y="4576"/>
                </a:lnTo>
                <a:lnTo>
                  <a:pt x="1782" y="4538"/>
                </a:lnTo>
                <a:lnTo>
                  <a:pt x="1782" y="4456"/>
                </a:lnTo>
                <a:lnTo>
                  <a:pt x="1823" y="4370"/>
                </a:lnTo>
                <a:lnTo>
                  <a:pt x="1900" y="4329"/>
                </a:lnTo>
                <a:lnTo>
                  <a:pt x="1947" y="4282"/>
                </a:lnTo>
                <a:lnTo>
                  <a:pt x="1911" y="4247"/>
                </a:lnTo>
                <a:lnTo>
                  <a:pt x="1935" y="4223"/>
                </a:lnTo>
                <a:lnTo>
                  <a:pt x="2005" y="4176"/>
                </a:lnTo>
                <a:lnTo>
                  <a:pt x="2085" y="4182"/>
                </a:lnTo>
                <a:lnTo>
                  <a:pt x="2105" y="4094"/>
                </a:lnTo>
                <a:lnTo>
                  <a:pt x="2167" y="4047"/>
                </a:lnTo>
                <a:lnTo>
                  <a:pt x="2167" y="3965"/>
                </a:lnTo>
                <a:lnTo>
                  <a:pt x="2279" y="3930"/>
                </a:lnTo>
                <a:lnTo>
                  <a:pt x="2329" y="3944"/>
                </a:lnTo>
                <a:lnTo>
                  <a:pt x="2367" y="3889"/>
                </a:lnTo>
                <a:lnTo>
                  <a:pt x="2343" y="3818"/>
                </a:lnTo>
                <a:lnTo>
                  <a:pt x="2455" y="3800"/>
                </a:lnTo>
                <a:lnTo>
                  <a:pt x="2522" y="3830"/>
                </a:lnTo>
                <a:lnTo>
                  <a:pt x="2571" y="3781"/>
                </a:lnTo>
                <a:lnTo>
                  <a:pt x="2652" y="3724"/>
                </a:lnTo>
                <a:lnTo>
                  <a:pt x="2711" y="3742"/>
                </a:lnTo>
                <a:lnTo>
                  <a:pt x="2737" y="3839"/>
                </a:lnTo>
                <a:lnTo>
                  <a:pt x="2775" y="3912"/>
                </a:lnTo>
                <a:lnTo>
                  <a:pt x="2805" y="3991"/>
                </a:lnTo>
                <a:lnTo>
                  <a:pt x="2862" y="4049"/>
                </a:lnTo>
                <a:lnTo>
                  <a:pt x="2934" y="3953"/>
                </a:lnTo>
                <a:lnTo>
                  <a:pt x="3016" y="3938"/>
                </a:lnTo>
                <a:lnTo>
                  <a:pt x="3081" y="3874"/>
                </a:lnTo>
                <a:lnTo>
                  <a:pt x="3151" y="3850"/>
                </a:lnTo>
                <a:lnTo>
                  <a:pt x="3204" y="3903"/>
                </a:lnTo>
                <a:lnTo>
                  <a:pt x="3283" y="3856"/>
                </a:lnTo>
                <a:lnTo>
                  <a:pt x="3330" y="3750"/>
                </a:lnTo>
                <a:lnTo>
                  <a:pt x="3377" y="3606"/>
                </a:lnTo>
                <a:lnTo>
                  <a:pt x="3336" y="3545"/>
                </a:lnTo>
                <a:lnTo>
                  <a:pt x="3407" y="3436"/>
                </a:lnTo>
                <a:lnTo>
                  <a:pt x="3442" y="3316"/>
                </a:lnTo>
                <a:lnTo>
                  <a:pt x="3463" y="3195"/>
                </a:lnTo>
                <a:lnTo>
                  <a:pt x="3533" y="3172"/>
                </a:lnTo>
                <a:lnTo>
                  <a:pt x="3592" y="3230"/>
                </a:lnTo>
                <a:lnTo>
                  <a:pt x="3674" y="3224"/>
                </a:lnTo>
                <a:lnTo>
                  <a:pt x="3725" y="3151"/>
                </a:lnTo>
                <a:close/>
              </a:path>
            </a:pathLst>
          </a:custGeom>
          <a:solidFill>
            <a:srgbClr val="FECE2C"/>
          </a:solidFill>
          <a:ln w="9525">
            <a:solidFill>
              <a:srgbClr val="000000"/>
            </a:solidFill>
            <a:miter lim="800000"/>
            <a:headEnd/>
            <a:tailEnd/>
          </a:ln>
        </xdr:spPr>
      </xdr:sp>
      <xdr:sp macro="modRegionSelect.Region_Click" textlink="">
        <xdr:nvSpPr>
          <xdr:cNvPr id="125282" name="Groupp82_1"/>
          <xdr:cNvSpPr>
            <a:spLocks/>
          </xdr:cNvSpPr>
        </xdr:nvSpPr>
        <xdr:spPr bwMode="auto">
          <a:xfrm>
            <a:off x="676" y="34"/>
            <a:ext cx="8" cy="15"/>
          </a:xfrm>
          <a:custGeom>
            <a:avLst/>
            <a:gdLst>
              <a:gd name="T0" fmla="*/ 2147300864 w 8"/>
              <a:gd name="T1" fmla="*/ 0 h 15"/>
              <a:gd name="T2" fmla="*/ 2147300864 w 8"/>
              <a:gd name="T3" fmla="*/ 0 h 15"/>
              <a:gd name="T4" fmla="*/ 2147300864 w 8"/>
              <a:gd name="T5" fmla="*/ 2147301342 h 15"/>
              <a:gd name="T6" fmla="*/ 2147300864 w 8"/>
              <a:gd name="T7" fmla="*/ 2147301342 h 15"/>
              <a:gd name="T8" fmla="*/ 0 w 8"/>
              <a:gd name="T9" fmla="*/ 2147301342 h 15"/>
              <a:gd name="T10" fmla="*/ 2147300864 w 8"/>
              <a:gd name="T11" fmla="*/ 2147301342 h 15"/>
              <a:gd name="T12" fmla="*/ 0 w 8"/>
              <a:gd name="T13" fmla="*/ 2147301342 h 15"/>
              <a:gd name="T14" fmla="*/ 0 w 8"/>
              <a:gd name="T15" fmla="*/ 2147301342 h 15"/>
              <a:gd name="T16" fmla="*/ 2147300864 w 8"/>
              <a:gd name="T17" fmla="*/ 2147301342 h 15"/>
              <a:gd name="T18" fmla="*/ 2147300864 w 8"/>
              <a:gd name="T19" fmla="*/ 2147301342 h 15"/>
              <a:gd name="T20" fmla="*/ 2147300864 w 8"/>
              <a:gd name="T21" fmla="*/ 2147301342 h 15"/>
              <a:gd name="T22" fmla="*/ 2147300864 w 8"/>
              <a:gd name="T23" fmla="*/ 2147301342 h 15"/>
              <a:gd name="T24" fmla="*/ 2147300864 w 8"/>
              <a:gd name="T25" fmla="*/ 2147301342 h 15"/>
              <a:gd name="T26" fmla="*/ 2147300864 w 8"/>
              <a:gd name="T27" fmla="*/ 2147301342 h 15"/>
              <a:gd name="T28" fmla="*/ 2147300864 w 8"/>
              <a:gd name="T29" fmla="*/ 2147301342 h 15"/>
              <a:gd name="T30" fmla="*/ 2147300864 w 8"/>
              <a:gd name="T31" fmla="*/ 2147301342 h 15"/>
              <a:gd name="T32" fmla="*/ 2147300864 w 8"/>
              <a:gd name="T33" fmla="*/ 2147301342 h 15"/>
              <a:gd name="T34" fmla="*/ 2147300864 w 8"/>
              <a:gd name="T35" fmla="*/ 0 h 15"/>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w 8"/>
              <a:gd name="T55" fmla="*/ 0 h 15"/>
              <a:gd name="T56" fmla="*/ 8 w 8"/>
              <a:gd name="T57" fmla="*/ 15 h 15"/>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T54" t="T55" r="T56" b="T57"/>
            <a:pathLst>
              <a:path w="8" h="15">
                <a:moveTo>
                  <a:pt x="6" y="0"/>
                </a:moveTo>
                <a:lnTo>
                  <a:pt x="5" y="0"/>
                </a:lnTo>
                <a:lnTo>
                  <a:pt x="4" y="1"/>
                </a:lnTo>
                <a:lnTo>
                  <a:pt x="2" y="2"/>
                </a:lnTo>
                <a:lnTo>
                  <a:pt x="0" y="4"/>
                </a:lnTo>
                <a:lnTo>
                  <a:pt x="1" y="7"/>
                </a:lnTo>
                <a:lnTo>
                  <a:pt x="0" y="7"/>
                </a:lnTo>
                <a:lnTo>
                  <a:pt x="0" y="9"/>
                </a:lnTo>
                <a:lnTo>
                  <a:pt x="2" y="11"/>
                </a:lnTo>
                <a:lnTo>
                  <a:pt x="3" y="15"/>
                </a:lnTo>
                <a:lnTo>
                  <a:pt x="5" y="15"/>
                </a:lnTo>
                <a:lnTo>
                  <a:pt x="6" y="14"/>
                </a:lnTo>
                <a:lnTo>
                  <a:pt x="8" y="12"/>
                </a:lnTo>
                <a:lnTo>
                  <a:pt x="6" y="10"/>
                </a:lnTo>
                <a:lnTo>
                  <a:pt x="8" y="8"/>
                </a:lnTo>
                <a:lnTo>
                  <a:pt x="8" y="5"/>
                </a:lnTo>
                <a:lnTo>
                  <a:pt x="8" y="2"/>
                </a:lnTo>
                <a:lnTo>
                  <a:pt x="6" y="0"/>
                </a:lnTo>
                <a:close/>
              </a:path>
            </a:pathLst>
          </a:custGeom>
          <a:solidFill>
            <a:srgbClr val="FECE2C"/>
          </a:solidFill>
          <a:ln w="9525">
            <a:solidFill>
              <a:srgbClr val="000000"/>
            </a:solidFill>
            <a:miter lim="800000"/>
            <a:headEnd/>
            <a:tailEnd/>
          </a:ln>
        </xdr:spPr>
      </xdr:sp>
    </xdr:grpSp>
    <xdr:clientData/>
  </xdr:twoCellAnchor>
  <xdr:twoCellAnchor>
    <xdr:from>
      <xdr:col>0</xdr:col>
      <xdr:colOff>142875</xdr:colOff>
      <xdr:row>12</xdr:row>
      <xdr:rowOff>104775</xdr:rowOff>
    </xdr:from>
    <xdr:to>
      <xdr:col>1</xdr:col>
      <xdr:colOff>85725</xdr:colOff>
      <xdr:row>13</xdr:row>
      <xdr:rowOff>114300</xdr:rowOff>
    </xdr:to>
    <xdr:sp macro="modRegionSelect.Region_Click" textlink="">
      <xdr:nvSpPr>
        <xdr:cNvPr id="125091" name="Freeform 1434"/>
        <xdr:cNvSpPr>
          <a:spLocks/>
        </xdr:cNvSpPr>
      </xdr:nvSpPr>
      <xdr:spPr bwMode="auto">
        <a:xfrm>
          <a:off x="142875" y="2171700"/>
          <a:ext cx="152400" cy="171450"/>
        </a:xfrm>
        <a:custGeom>
          <a:avLst/>
          <a:gdLst>
            <a:gd name="T0" fmla="*/ 0 w 16"/>
            <a:gd name="T1" fmla="*/ 2147483647 h 18"/>
            <a:gd name="T2" fmla="*/ 2147483647 w 16"/>
            <a:gd name="T3" fmla="*/ 2147483647 h 18"/>
            <a:gd name="T4" fmla="*/ 2147483647 w 16"/>
            <a:gd name="T5" fmla="*/ 2147483647 h 18"/>
            <a:gd name="T6" fmla="*/ 2147483647 w 16"/>
            <a:gd name="T7" fmla="*/ 0 h 18"/>
            <a:gd name="T8" fmla="*/ 2147483647 w 16"/>
            <a:gd name="T9" fmla="*/ 0 h 18"/>
            <a:gd name="T10" fmla="*/ 2147483647 w 16"/>
            <a:gd name="T11" fmla="*/ 2147483647 h 18"/>
            <a:gd name="T12" fmla="*/ 2147483647 w 16"/>
            <a:gd name="T13" fmla="*/ 2147483647 h 18"/>
            <a:gd name="T14" fmla="*/ 2147483647 w 16"/>
            <a:gd name="T15" fmla="*/ 2147483647 h 18"/>
            <a:gd name="T16" fmla="*/ 2147483647 w 16"/>
            <a:gd name="T17" fmla="*/ 2147483647 h 18"/>
            <a:gd name="T18" fmla="*/ 2147483647 w 16"/>
            <a:gd name="T19" fmla="*/ 2147483647 h 18"/>
            <a:gd name="T20" fmla="*/ 2147483647 w 16"/>
            <a:gd name="T21" fmla="*/ 2147483647 h 18"/>
            <a:gd name="T22" fmla="*/ 2147483647 w 16"/>
            <a:gd name="T23" fmla="*/ 2147483647 h 18"/>
            <a:gd name="T24" fmla="*/ 2147483647 w 16"/>
            <a:gd name="T25" fmla="*/ 2147483647 h 18"/>
            <a:gd name="T26" fmla="*/ 2147483647 w 16"/>
            <a:gd name="T27" fmla="*/ 2147483647 h 18"/>
            <a:gd name="T28" fmla="*/ 2147483647 w 16"/>
            <a:gd name="T29" fmla="*/ 2147483647 h 18"/>
            <a:gd name="T30" fmla="*/ 2147483647 w 16"/>
            <a:gd name="T31" fmla="*/ 2147483647 h 18"/>
            <a:gd name="T32" fmla="*/ 2147483647 w 16"/>
            <a:gd name="T33" fmla="*/ 2147483647 h 18"/>
            <a:gd name="T34" fmla="*/ 2147483647 w 16"/>
            <a:gd name="T35" fmla="*/ 2147483647 h 18"/>
            <a:gd name="T36" fmla="*/ 2147483647 w 16"/>
            <a:gd name="T37" fmla="*/ 2147483647 h 18"/>
            <a:gd name="T38" fmla="*/ 2147483647 w 16"/>
            <a:gd name="T39" fmla="*/ 2147483647 h 18"/>
            <a:gd name="T40" fmla="*/ 2147483647 w 16"/>
            <a:gd name="T41" fmla="*/ 2147483647 h 18"/>
            <a:gd name="T42" fmla="*/ 2147483647 w 16"/>
            <a:gd name="T43" fmla="*/ 2147483647 h 18"/>
            <a:gd name="T44" fmla="*/ 2147483647 w 16"/>
            <a:gd name="T45" fmla="*/ 2147483647 h 18"/>
            <a:gd name="T46" fmla="*/ 0 w 16"/>
            <a:gd name="T47" fmla="*/ 2147483647 h 18"/>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16"/>
            <a:gd name="T73" fmla="*/ 0 h 18"/>
            <a:gd name="T74" fmla="*/ 16 w 16"/>
            <a:gd name="T75" fmla="*/ 18 h 18"/>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16" h="18">
              <a:moveTo>
                <a:pt x="0" y="1"/>
              </a:moveTo>
              <a:lnTo>
                <a:pt x="2" y="2"/>
              </a:lnTo>
              <a:lnTo>
                <a:pt x="4" y="1"/>
              </a:lnTo>
              <a:lnTo>
                <a:pt x="5" y="0"/>
              </a:lnTo>
              <a:lnTo>
                <a:pt x="6" y="0"/>
              </a:lnTo>
              <a:lnTo>
                <a:pt x="8" y="1"/>
              </a:lnTo>
              <a:lnTo>
                <a:pt x="8" y="4"/>
              </a:lnTo>
              <a:lnTo>
                <a:pt x="9" y="4"/>
              </a:lnTo>
              <a:lnTo>
                <a:pt x="9" y="6"/>
              </a:lnTo>
              <a:lnTo>
                <a:pt x="11" y="6"/>
              </a:lnTo>
              <a:lnTo>
                <a:pt x="12" y="4"/>
              </a:lnTo>
              <a:lnTo>
                <a:pt x="11" y="3"/>
              </a:lnTo>
              <a:lnTo>
                <a:pt x="12" y="2"/>
              </a:lnTo>
              <a:lnTo>
                <a:pt x="12" y="3"/>
              </a:lnTo>
              <a:lnTo>
                <a:pt x="14" y="4"/>
              </a:lnTo>
              <a:lnTo>
                <a:pt x="14" y="7"/>
              </a:lnTo>
              <a:lnTo>
                <a:pt x="14" y="9"/>
              </a:lnTo>
              <a:lnTo>
                <a:pt x="15" y="10"/>
              </a:lnTo>
              <a:lnTo>
                <a:pt x="16" y="11"/>
              </a:lnTo>
              <a:lnTo>
                <a:pt x="16" y="14"/>
              </a:lnTo>
              <a:lnTo>
                <a:pt x="15" y="16"/>
              </a:lnTo>
              <a:lnTo>
                <a:pt x="11" y="18"/>
              </a:lnTo>
              <a:lnTo>
                <a:pt x="4" y="10"/>
              </a:lnTo>
              <a:lnTo>
                <a:pt x="0" y="1"/>
              </a:lnTo>
              <a:close/>
            </a:path>
          </a:pathLst>
        </a:custGeom>
        <a:solidFill>
          <a:srgbClr val="DCDCDC"/>
        </a:solidFill>
        <a:ln w="9525">
          <a:solidFill>
            <a:srgbClr val="000000"/>
          </a:solidFill>
          <a:miter lim="800000"/>
          <a:headEnd/>
          <a:tailEnd/>
        </a:ln>
      </xdr:spPr>
    </xdr:sp>
    <xdr:clientData/>
  </xdr:twoCellAnchor>
  <xdr:twoCellAnchor>
    <xdr:from>
      <xdr:col>2</xdr:col>
      <xdr:colOff>257175</xdr:colOff>
      <xdr:row>10</xdr:row>
      <xdr:rowOff>66675</xdr:rowOff>
    </xdr:from>
    <xdr:to>
      <xdr:col>3</xdr:col>
      <xdr:colOff>219075</xdr:colOff>
      <xdr:row>14</xdr:row>
      <xdr:rowOff>104775</xdr:rowOff>
    </xdr:to>
    <xdr:sp macro="modRegionSelect.Region_Click" textlink="">
      <xdr:nvSpPr>
        <xdr:cNvPr id="125092" name="ShapeReg_53"/>
        <xdr:cNvSpPr>
          <a:spLocks/>
        </xdr:cNvSpPr>
      </xdr:nvSpPr>
      <xdr:spPr bwMode="auto">
        <a:xfrm>
          <a:off x="1076325" y="1809750"/>
          <a:ext cx="571500" cy="685800"/>
        </a:xfrm>
        <a:custGeom>
          <a:avLst/>
          <a:gdLst>
            <a:gd name="T0" fmla="*/ 2147483647 w 2123"/>
            <a:gd name="T1" fmla="*/ 2147483647 h 2536"/>
            <a:gd name="T2" fmla="*/ 2147483647 w 2123"/>
            <a:gd name="T3" fmla="*/ 2147483647 h 2536"/>
            <a:gd name="T4" fmla="*/ 2147483647 w 2123"/>
            <a:gd name="T5" fmla="*/ 2147483647 h 2536"/>
            <a:gd name="T6" fmla="*/ 2147483647 w 2123"/>
            <a:gd name="T7" fmla="*/ 2147483647 h 2536"/>
            <a:gd name="T8" fmla="*/ 2147483647 w 2123"/>
            <a:gd name="T9" fmla="*/ 2147483647 h 2536"/>
            <a:gd name="T10" fmla="*/ 2147483647 w 2123"/>
            <a:gd name="T11" fmla="*/ 2147483647 h 2536"/>
            <a:gd name="T12" fmla="*/ 2147483647 w 2123"/>
            <a:gd name="T13" fmla="*/ 2147483647 h 2536"/>
            <a:gd name="T14" fmla="*/ 2147483647 w 2123"/>
            <a:gd name="T15" fmla="*/ 2147483647 h 2536"/>
            <a:gd name="T16" fmla="*/ 2147483647 w 2123"/>
            <a:gd name="T17" fmla="*/ 2147483647 h 2536"/>
            <a:gd name="T18" fmla="*/ 2147483647 w 2123"/>
            <a:gd name="T19" fmla="*/ 2147483647 h 2536"/>
            <a:gd name="T20" fmla="*/ 2147483647 w 2123"/>
            <a:gd name="T21" fmla="*/ 2147483647 h 2536"/>
            <a:gd name="T22" fmla="*/ 2147483647 w 2123"/>
            <a:gd name="T23" fmla="*/ 2147483647 h 2536"/>
            <a:gd name="T24" fmla="*/ 2147483647 w 2123"/>
            <a:gd name="T25" fmla="*/ 2147483647 h 2536"/>
            <a:gd name="T26" fmla="*/ 2147483647 w 2123"/>
            <a:gd name="T27" fmla="*/ 2147483647 h 2536"/>
            <a:gd name="T28" fmla="*/ 2147483647 w 2123"/>
            <a:gd name="T29" fmla="*/ 2147483647 h 2536"/>
            <a:gd name="T30" fmla="*/ 2147483647 w 2123"/>
            <a:gd name="T31" fmla="*/ 2147483647 h 2536"/>
            <a:gd name="T32" fmla="*/ 2147483647 w 2123"/>
            <a:gd name="T33" fmla="*/ 2147483647 h 2536"/>
            <a:gd name="T34" fmla="*/ 2147483647 w 2123"/>
            <a:gd name="T35" fmla="*/ 2147483647 h 2536"/>
            <a:gd name="T36" fmla="*/ 2147483647 w 2123"/>
            <a:gd name="T37" fmla="*/ 2147483647 h 2536"/>
            <a:gd name="T38" fmla="*/ 2147483647 w 2123"/>
            <a:gd name="T39" fmla="*/ 2147483647 h 2536"/>
            <a:gd name="T40" fmla="*/ 2147483647 w 2123"/>
            <a:gd name="T41" fmla="*/ 2147483647 h 2536"/>
            <a:gd name="T42" fmla="*/ 2147483647 w 2123"/>
            <a:gd name="T43" fmla="*/ 0 h 2536"/>
            <a:gd name="T44" fmla="*/ 2147483647 w 2123"/>
            <a:gd name="T45" fmla="*/ 2147483647 h 2536"/>
            <a:gd name="T46" fmla="*/ 2147483647 w 2123"/>
            <a:gd name="T47" fmla="*/ 2147483647 h 2536"/>
            <a:gd name="T48" fmla="*/ 2147483647 w 2123"/>
            <a:gd name="T49" fmla="*/ 2147483647 h 2536"/>
            <a:gd name="T50" fmla="*/ 2147483647 w 2123"/>
            <a:gd name="T51" fmla="*/ 2147483647 h 2536"/>
            <a:gd name="T52" fmla="*/ 2147483647 w 2123"/>
            <a:gd name="T53" fmla="*/ 2147483647 h 2536"/>
            <a:gd name="T54" fmla="*/ 2147483647 w 2123"/>
            <a:gd name="T55" fmla="*/ 2147483647 h 2536"/>
            <a:gd name="T56" fmla="*/ 0 w 2123"/>
            <a:gd name="T57" fmla="*/ 2147483647 h 2536"/>
            <a:gd name="T58" fmla="*/ 2147483647 w 2123"/>
            <a:gd name="T59" fmla="*/ 2147483647 h 2536"/>
            <a:gd name="T60" fmla="*/ 2147483647 w 2123"/>
            <a:gd name="T61" fmla="*/ 2147483647 h 2536"/>
            <a:gd name="T62" fmla="*/ 2147483647 w 2123"/>
            <a:gd name="T63" fmla="*/ 2147483647 h 2536"/>
            <a:gd name="T64" fmla="*/ 2147483647 w 2123"/>
            <a:gd name="T65" fmla="*/ 2147483647 h 2536"/>
            <a:gd name="T66" fmla="*/ 2147483647 w 2123"/>
            <a:gd name="T67" fmla="*/ 2147483647 h 2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w 2123"/>
            <a:gd name="T103" fmla="*/ 0 h 2536"/>
            <a:gd name="T104" fmla="*/ 2123 w 2123"/>
            <a:gd name="T105" fmla="*/ 2536 h 2536"/>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T102" t="T103" r="T104" b="T105"/>
          <a:pathLst>
            <a:path w="2123" h="2536">
              <a:moveTo>
                <a:pt x="773" y="2357"/>
              </a:moveTo>
              <a:lnTo>
                <a:pt x="851" y="2331"/>
              </a:lnTo>
              <a:lnTo>
                <a:pt x="928" y="2345"/>
              </a:lnTo>
              <a:lnTo>
                <a:pt x="997" y="2376"/>
              </a:lnTo>
              <a:lnTo>
                <a:pt x="1074" y="2359"/>
              </a:lnTo>
              <a:lnTo>
                <a:pt x="1135" y="2397"/>
              </a:lnTo>
              <a:lnTo>
                <a:pt x="1140" y="2439"/>
              </a:lnTo>
              <a:lnTo>
                <a:pt x="1206" y="2512"/>
              </a:lnTo>
              <a:lnTo>
                <a:pt x="1241" y="2472"/>
              </a:lnTo>
              <a:lnTo>
                <a:pt x="1275" y="2464"/>
              </a:lnTo>
              <a:lnTo>
                <a:pt x="1368" y="2371"/>
              </a:lnTo>
              <a:lnTo>
                <a:pt x="1385" y="2296"/>
              </a:lnTo>
              <a:lnTo>
                <a:pt x="1375" y="2232"/>
              </a:lnTo>
              <a:lnTo>
                <a:pt x="1453" y="2209"/>
              </a:lnTo>
              <a:lnTo>
                <a:pt x="1489" y="2114"/>
              </a:lnTo>
              <a:lnTo>
                <a:pt x="1399" y="2023"/>
              </a:lnTo>
              <a:lnTo>
                <a:pt x="1411" y="1905"/>
              </a:lnTo>
              <a:lnTo>
                <a:pt x="1434" y="1854"/>
              </a:lnTo>
              <a:lnTo>
                <a:pt x="1493" y="1823"/>
              </a:lnTo>
              <a:lnTo>
                <a:pt x="1521" y="1757"/>
              </a:lnTo>
              <a:lnTo>
                <a:pt x="1516" y="1684"/>
              </a:lnTo>
              <a:lnTo>
                <a:pt x="1545" y="1651"/>
              </a:lnTo>
              <a:lnTo>
                <a:pt x="1580" y="1699"/>
              </a:lnTo>
              <a:lnTo>
                <a:pt x="1601" y="1677"/>
              </a:lnTo>
              <a:lnTo>
                <a:pt x="1650" y="1710"/>
              </a:lnTo>
              <a:lnTo>
                <a:pt x="1712" y="1626"/>
              </a:lnTo>
              <a:lnTo>
                <a:pt x="1780" y="1506"/>
              </a:lnTo>
              <a:lnTo>
                <a:pt x="1709" y="1285"/>
              </a:lnTo>
              <a:lnTo>
                <a:pt x="1796" y="1198"/>
              </a:lnTo>
              <a:lnTo>
                <a:pt x="1832" y="1031"/>
              </a:lnTo>
              <a:lnTo>
                <a:pt x="1923" y="939"/>
              </a:lnTo>
              <a:lnTo>
                <a:pt x="2039" y="904"/>
              </a:lnTo>
              <a:lnTo>
                <a:pt x="2104" y="758"/>
              </a:lnTo>
              <a:lnTo>
                <a:pt x="2123" y="654"/>
              </a:lnTo>
              <a:lnTo>
                <a:pt x="2055" y="586"/>
              </a:lnTo>
              <a:lnTo>
                <a:pt x="2107" y="534"/>
              </a:lnTo>
              <a:lnTo>
                <a:pt x="2104" y="414"/>
              </a:lnTo>
              <a:lnTo>
                <a:pt x="2046" y="419"/>
              </a:lnTo>
              <a:lnTo>
                <a:pt x="1996" y="390"/>
              </a:lnTo>
              <a:lnTo>
                <a:pt x="1917" y="409"/>
              </a:lnTo>
              <a:lnTo>
                <a:pt x="1867" y="358"/>
              </a:lnTo>
              <a:lnTo>
                <a:pt x="1892" y="289"/>
              </a:lnTo>
              <a:lnTo>
                <a:pt x="1902" y="204"/>
              </a:lnTo>
              <a:lnTo>
                <a:pt x="1676" y="0"/>
              </a:lnTo>
              <a:lnTo>
                <a:pt x="1502" y="325"/>
              </a:lnTo>
              <a:lnTo>
                <a:pt x="1422" y="287"/>
              </a:lnTo>
              <a:lnTo>
                <a:pt x="1258" y="419"/>
              </a:lnTo>
              <a:lnTo>
                <a:pt x="1182" y="424"/>
              </a:lnTo>
              <a:lnTo>
                <a:pt x="1182" y="584"/>
              </a:lnTo>
              <a:lnTo>
                <a:pt x="1098" y="617"/>
              </a:lnTo>
              <a:lnTo>
                <a:pt x="1098" y="739"/>
              </a:lnTo>
              <a:lnTo>
                <a:pt x="985" y="828"/>
              </a:lnTo>
              <a:lnTo>
                <a:pt x="853" y="828"/>
              </a:lnTo>
              <a:lnTo>
                <a:pt x="820" y="1139"/>
              </a:lnTo>
              <a:lnTo>
                <a:pt x="820" y="1261"/>
              </a:lnTo>
              <a:lnTo>
                <a:pt x="623" y="1332"/>
              </a:lnTo>
              <a:lnTo>
                <a:pt x="0" y="1336"/>
              </a:lnTo>
              <a:lnTo>
                <a:pt x="0" y="1475"/>
              </a:lnTo>
              <a:lnTo>
                <a:pt x="51" y="1650"/>
              </a:lnTo>
              <a:lnTo>
                <a:pt x="228" y="2164"/>
              </a:lnTo>
              <a:lnTo>
                <a:pt x="340" y="2214"/>
              </a:lnTo>
              <a:lnTo>
                <a:pt x="406" y="2339"/>
              </a:lnTo>
              <a:lnTo>
                <a:pt x="458" y="2536"/>
              </a:lnTo>
              <a:lnTo>
                <a:pt x="564" y="2477"/>
              </a:lnTo>
              <a:lnTo>
                <a:pt x="634" y="2376"/>
              </a:lnTo>
              <a:lnTo>
                <a:pt x="686" y="2404"/>
              </a:lnTo>
              <a:lnTo>
                <a:pt x="773" y="2357"/>
              </a:lnTo>
              <a:close/>
            </a:path>
          </a:pathLst>
        </a:custGeom>
        <a:solidFill>
          <a:srgbClr val="62D2C5"/>
        </a:solidFill>
        <a:ln w="9525">
          <a:solidFill>
            <a:srgbClr val="000000"/>
          </a:solidFill>
          <a:miter lim="800000"/>
          <a:headEnd/>
          <a:tailEnd/>
        </a:ln>
      </xdr:spPr>
    </xdr:sp>
    <xdr:clientData/>
  </xdr:twoCellAnchor>
  <xdr:twoCellAnchor>
    <xdr:from>
      <xdr:col>1</xdr:col>
      <xdr:colOff>390525</xdr:colOff>
      <xdr:row>13</xdr:row>
      <xdr:rowOff>47625</xdr:rowOff>
    </xdr:from>
    <xdr:to>
      <xdr:col>2</xdr:col>
      <xdr:colOff>38100</xdr:colOff>
      <xdr:row>15</xdr:row>
      <xdr:rowOff>133350</xdr:rowOff>
    </xdr:to>
    <xdr:sp macro="modRegionSelect.Region_Click" textlink="">
      <xdr:nvSpPr>
        <xdr:cNvPr id="125093" name="ShapeReg_45"/>
        <xdr:cNvSpPr>
          <a:spLocks/>
        </xdr:cNvSpPr>
      </xdr:nvSpPr>
      <xdr:spPr bwMode="auto">
        <a:xfrm>
          <a:off x="600075" y="2276475"/>
          <a:ext cx="257175" cy="409575"/>
        </a:xfrm>
        <a:custGeom>
          <a:avLst/>
          <a:gdLst>
            <a:gd name="T0" fmla="*/ 2147483647 w 27"/>
            <a:gd name="T1" fmla="*/ 2147483647 h 43"/>
            <a:gd name="T2" fmla="*/ 2147483647 w 27"/>
            <a:gd name="T3" fmla="*/ 2147483647 h 43"/>
            <a:gd name="T4" fmla="*/ 2147483647 w 27"/>
            <a:gd name="T5" fmla="*/ 2147483647 h 43"/>
            <a:gd name="T6" fmla="*/ 2147483647 w 27"/>
            <a:gd name="T7" fmla="*/ 2147483647 h 43"/>
            <a:gd name="T8" fmla="*/ 2147483647 w 27"/>
            <a:gd name="T9" fmla="*/ 2147483647 h 43"/>
            <a:gd name="T10" fmla="*/ 2147483647 w 27"/>
            <a:gd name="T11" fmla="*/ 2147483647 h 43"/>
            <a:gd name="T12" fmla="*/ 2147483647 w 27"/>
            <a:gd name="T13" fmla="*/ 2147483647 h 43"/>
            <a:gd name="T14" fmla="*/ 2147483647 w 27"/>
            <a:gd name="T15" fmla="*/ 2147483647 h 43"/>
            <a:gd name="T16" fmla="*/ 2147483647 w 27"/>
            <a:gd name="T17" fmla="*/ 2147483647 h 43"/>
            <a:gd name="T18" fmla="*/ 2147483647 w 27"/>
            <a:gd name="T19" fmla="*/ 2147483647 h 43"/>
            <a:gd name="T20" fmla="*/ 2147483647 w 27"/>
            <a:gd name="T21" fmla="*/ 2147483647 h 43"/>
            <a:gd name="T22" fmla="*/ 2147483647 w 27"/>
            <a:gd name="T23" fmla="*/ 2147483647 h 43"/>
            <a:gd name="T24" fmla="*/ 2147483647 w 27"/>
            <a:gd name="T25" fmla="*/ 2147483647 h 43"/>
            <a:gd name="T26" fmla="*/ 2147483647 w 27"/>
            <a:gd name="T27" fmla="*/ 2147483647 h 43"/>
            <a:gd name="T28" fmla="*/ 2147483647 w 27"/>
            <a:gd name="T29" fmla="*/ 2147483647 h 43"/>
            <a:gd name="T30" fmla="*/ 2147483647 w 27"/>
            <a:gd name="T31" fmla="*/ 2147483647 h 43"/>
            <a:gd name="T32" fmla="*/ 2147483647 w 27"/>
            <a:gd name="T33" fmla="*/ 2147483647 h 43"/>
            <a:gd name="T34" fmla="*/ 2147483647 w 27"/>
            <a:gd name="T35" fmla="*/ 2147483647 h 43"/>
            <a:gd name="T36" fmla="*/ 2147483647 w 27"/>
            <a:gd name="T37" fmla="*/ 2147483647 h 43"/>
            <a:gd name="T38" fmla="*/ 2147483647 w 27"/>
            <a:gd name="T39" fmla="*/ 2147483647 h 43"/>
            <a:gd name="T40" fmla="*/ 2147483647 w 27"/>
            <a:gd name="T41" fmla="*/ 2147483647 h 43"/>
            <a:gd name="T42" fmla="*/ 2147483647 w 27"/>
            <a:gd name="T43" fmla="*/ 2147483647 h 43"/>
            <a:gd name="T44" fmla="*/ 2147483647 w 27"/>
            <a:gd name="T45" fmla="*/ 2147483647 h 43"/>
            <a:gd name="T46" fmla="*/ 2147483647 w 27"/>
            <a:gd name="T47" fmla="*/ 2147483647 h 43"/>
            <a:gd name="T48" fmla="*/ 2147483647 w 27"/>
            <a:gd name="T49" fmla="*/ 2147483647 h 43"/>
            <a:gd name="T50" fmla="*/ 2147483647 w 27"/>
            <a:gd name="T51" fmla="*/ 2147483647 h 43"/>
            <a:gd name="T52" fmla="*/ 2147483647 w 27"/>
            <a:gd name="T53" fmla="*/ 2147483647 h 43"/>
            <a:gd name="T54" fmla="*/ 2147483647 w 27"/>
            <a:gd name="T55" fmla="*/ 2147483647 h 43"/>
            <a:gd name="T56" fmla="*/ 2147483647 w 27"/>
            <a:gd name="T57" fmla="*/ 2147483647 h 43"/>
            <a:gd name="T58" fmla="*/ 2147483647 w 27"/>
            <a:gd name="T59" fmla="*/ 2147483647 h 43"/>
            <a:gd name="T60" fmla="*/ 2147483647 w 27"/>
            <a:gd name="T61" fmla="*/ 0 h 43"/>
            <a:gd name="T62" fmla="*/ 2147483647 w 27"/>
            <a:gd name="T63" fmla="*/ 0 h 43"/>
            <a:gd name="T64" fmla="*/ 2147483647 w 27"/>
            <a:gd name="T65" fmla="*/ 2147483647 h 43"/>
            <a:gd name="T66" fmla="*/ 2147483647 w 27"/>
            <a:gd name="T67" fmla="*/ 2147483647 h 43"/>
            <a:gd name="T68" fmla="*/ 2147483647 w 27"/>
            <a:gd name="T69" fmla="*/ 2147483647 h 43"/>
            <a:gd name="T70" fmla="*/ 2147483647 w 27"/>
            <a:gd name="T71" fmla="*/ 2147483647 h 43"/>
            <a:gd name="T72" fmla="*/ 2147483647 w 27"/>
            <a:gd name="T73" fmla="*/ 2147483647 h 43"/>
            <a:gd name="T74" fmla="*/ 2147483647 w 27"/>
            <a:gd name="T75" fmla="*/ 2147483647 h 43"/>
            <a:gd name="T76" fmla="*/ 2147483647 w 27"/>
            <a:gd name="T77" fmla="*/ 2147483647 h 43"/>
            <a:gd name="T78" fmla="*/ 2147483647 w 27"/>
            <a:gd name="T79" fmla="*/ 2147483647 h 43"/>
            <a:gd name="T80" fmla="*/ 2147483647 w 27"/>
            <a:gd name="T81" fmla="*/ 2147483647 h 43"/>
            <a:gd name="T82" fmla="*/ 2147483647 w 27"/>
            <a:gd name="T83" fmla="*/ 2147483647 h 43"/>
            <a:gd name="T84" fmla="*/ 2147483647 w 27"/>
            <a:gd name="T85" fmla="*/ 2147483647 h 43"/>
            <a:gd name="T86" fmla="*/ 2147483647 w 27"/>
            <a:gd name="T87" fmla="*/ 2147483647 h 43"/>
            <a:gd name="T88" fmla="*/ 0 w 27"/>
            <a:gd name="T89" fmla="*/ 2147483647 h 43"/>
            <a:gd name="T90" fmla="*/ 2147483647 w 27"/>
            <a:gd name="T91" fmla="*/ 2147483647 h 43"/>
            <a:gd name="T92" fmla="*/ 2147483647 w 27"/>
            <a:gd name="T93" fmla="*/ 2147483647 h 43"/>
            <a:gd name="T94" fmla="*/ 2147483647 w 27"/>
            <a:gd name="T95" fmla="*/ 2147483647 h 43"/>
            <a:gd name="T96" fmla="*/ 2147483647 w 27"/>
            <a:gd name="T97" fmla="*/ 2147483647 h 43"/>
            <a:gd name="T98" fmla="*/ 2147483647 w 27"/>
            <a:gd name="T99" fmla="*/ 2147483647 h 43"/>
            <a:gd name="T100" fmla="*/ 2147483647 w 27"/>
            <a:gd name="T101" fmla="*/ 2147483647 h 43"/>
            <a:gd name="T102" fmla="*/ 2147483647 w 27"/>
            <a:gd name="T103" fmla="*/ 2147483647 h 43"/>
            <a:gd name="T104" fmla="*/ 2147483647 w 27"/>
            <a:gd name="T105" fmla="*/ 2147483647 h 43"/>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w 27"/>
            <a:gd name="T160" fmla="*/ 0 h 43"/>
            <a:gd name="T161" fmla="*/ 27 w 27"/>
            <a:gd name="T162" fmla="*/ 43 h 43"/>
          </a:gdLst>
          <a:ahLst/>
          <a:cxnLst>
            <a:cxn ang="T106">
              <a:pos x="T0" y="T1"/>
            </a:cxn>
            <a:cxn ang="T107">
              <a:pos x="T2" y="T3"/>
            </a:cxn>
            <a:cxn ang="T108">
              <a:pos x="T4" y="T5"/>
            </a:cxn>
            <a:cxn ang="T109">
              <a:pos x="T6" y="T7"/>
            </a:cxn>
            <a:cxn ang="T110">
              <a:pos x="T8" y="T9"/>
            </a:cxn>
            <a:cxn ang="T111">
              <a:pos x="T10" y="T11"/>
            </a:cxn>
            <a:cxn ang="T112">
              <a:pos x="T12" y="T13"/>
            </a:cxn>
            <a:cxn ang="T113">
              <a:pos x="T14" y="T15"/>
            </a:cxn>
            <a:cxn ang="T114">
              <a:pos x="T16" y="T17"/>
            </a:cxn>
            <a:cxn ang="T115">
              <a:pos x="T18" y="T19"/>
            </a:cxn>
            <a:cxn ang="T116">
              <a:pos x="T20" y="T21"/>
            </a:cxn>
            <a:cxn ang="T117">
              <a:pos x="T22" y="T23"/>
            </a:cxn>
            <a:cxn ang="T118">
              <a:pos x="T24" y="T25"/>
            </a:cxn>
            <a:cxn ang="T119">
              <a:pos x="T26" y="T27"/>
            </a:cxn>
            <a:cxn ang="T120">
              <a:pos x="T28" y="T29"/>
            </a:cxn>
            <a:cxn ang="T121">
              <a:pos x="T30" y="T31"/>
            </a:cxn>
            <a:cxn ang="T122">
              <a:pos x="T32" y="T33"/>
            </a:cxn>
            <a:cxn ang="T123">
              <a:pos x="T34" y="T35"/>
            </a:cxn>
            <a:cxn ang="T124">
              <a:pos x="T36" y="T37"/>
            </a:cxn>
            <a:cxn ang="T125">
              <a:pos x="T38" y="T39"/>
            </a:cxn>
            <a:cxn ang="T126">
              <a:pos x="T40" y="T41"/>
            </a:cxn>
            <a:cxn ang="T127">
              <a:pos x="T42" y="T43"/>
            </a:cxn>
            <a:cxn ang="T128">
              <a:pos x="T44" y="T45"/>
            </a:cxn>
            <a:cxn ang="T129">
              <a:pos x="T46" y="T47"/>
            </a:cxn>
            <a:cxn ang="T130">
              <a:pos x="T48" y="T49"/>
            </a:cxn>
            <a:cxn ang="T131">
              <a:pos x="T50" y="T51"/>
            </a:cxn>
            <a:cxn ang="T132">
              <a:pos x="T52" y="T53"/>
            </a:cxn>
            <a:cxn ang="T133">
              <a:pos x="T54" y="T55"/>
            </a:cxn>
            <a:cxn ang="T134">
              <a:pos x="T56" y="T57"/>
            </a:cxn>
            <a:cxn ang="T135">
              <a:pos x="T58" y="T59"/>
            </a:cxn>
            <a:cxn ang="T136">
              <a:pos x="T60" y="T61"/>
            </a:cxn>
            <a:cxn ang="T137">
              <a:pos x="T62" y="T63"/>
            </a:cxn>
            <a:cxn ang="T138">
              <a:pos x="T64" y="T65"/>
            </a:cxn>
            <a:cxn ang="T139">
              <a:pos x="T66" y="T67"/>
            </a:cxn>
            <a:cxn ang="T140">
              <a:pos x="T68" y="T69"/>
            </a:cxn>
            <a:cxn ang="T141">
              <a:pos x="T70" y="T71"/>
            </a:cxn>
            <a:cxn ang="T142">
              <a:pos x="T72" y="T73"/>
            </a:cxn>
            <a:cxn ang="T143">
              <a:pos x="T74" y="T75"/>
            </a:cxn>
            <a:cxn ang="T144">
              <a:pos x="T76" y="T77"/>
            </a:cxn>
            <a:cxn ang="T145">
              <a:pos x="T78" y="T79"/>
            </a:cxn>
            <a:cxn ang="T146">
              <a:pos x="T80" y="T81"/>
            </a:cxn>
            <a:cxn ang="T147">
              <a:pos x="T82" y="T83"/>
            </a:cxn>
            <a:cxn ang="T148">
              <a:pos x="T84" y="T85"/>
            </a:cxn>
            <a:cxn ang="T149">
              <a:pos x="T86" y="T87"/>
            </a:cxn>
            <a:cxn ang="T150">
              <a:pos x="T88" y="T89"/>
            </a:cxn>
            <a:cxn ang="T151">
              <a:pos x="T90" y="T91"/>
            </a:cxn>
            <a:cxn ang="T152">
              <a:pos x="T92" y="T93"/>
            </a:cxn>
            <a:cxn ang="T153">
              <a:pos x="T94" y="T95"/>
            </a:cxn>
            <a:cxn ang="T154">
              <a:pos x="T96" y="T97"/>
            </a:cxn>
            <a:cxn ang="T155">
              <a:pos x="T98" y="T99"/>
            </a:cxn>
            <a:cxn ang="T156">
              <a:pos x="T100" y="T101"/>
            </a:cxn>
            <a:cxn ang="T157">
              <a:pos x="T102" y="T103"/>
            </a:cxn>
            <a:cxn ang="T158">
              <a:pos x="T104" y="T105"/>
            </a:cxn>
          </a:cxnLst>
          <a:rect l="T159" t="T160" r="T161" b="T162"/>
          <a:pathLst>
            <a:path w="27" h="43">
              <a:moveTo>
                <a:pt x="9" y="40"/>
              </a:moveTo>
              <a:lnTo>
                <a:pt x="11" y="43"/>
              </a:lnTo>
              <a:lnTo>
                <a:pt x="12" y="40"/>
              </a:lnTo>
              <a:lnTo>
                <a:pt x="14" y="40"/>
              </a:lnTo>
              <a:lnTo>
                <a:pt x="14" y="39"/>
              </a:lnTo>
              <a:lnTo>
                <a:pt x="15" y="37"/>
              </a:lnTo>
              <a:lnTo>
                <a:pt x="15" y="35"/>
              </a:lnTo>
              <a:lnTo>
                <a:pt x="17" y="33"/>
              </a:lnTo>
              <a:lnTo>
                <a:pt x="17" y="32"/>
              </a:lnTo>
              <a:lnTo>
                <a:pt x="19" y="30"/>
              </a:lnTo>
              <a:lnTo>
                <a:pt x="18" y="29"/>
              </a:lnTo>
              <a:lnTo>
                <a:pt x="19" y="28"/>
              </a:lnTo>
              <a:lnTo>
                <a:pt x="20" y="27"/>
              </a:lnTo>
              <a:lnTo>
                <a:pt x="20" y="25"/>
              </a:lnTo>
              <a:lnTo>
                <a:pt x="21" y="25"/>
              </a:lnTo>
              <a:lnTo>
                <a:pt x="22" y="23"/>
              </a:lnTo>
              <a:lnTo>
                <a:pt x="24" y="23"/>
              </a:lnTo>
              <a:lnTo>
                <a:pt x="25" y="21"/>
              </a:lnTo>
              <a:lnTo>
                <a:pt x="23" y="20"/>
              </a:lnTo>
              <a:lnTo>
                <a:pt x="23" y="19"/>
              </a:lnTo>
              <a:lnTo>
                <a:pt x="24" y="18"/>
              </a:lnTo>
              <a:lnTo>
                <a:pt x="24" y="16"/>
              </a:lnTo>
              <a:lnTo>
                <a:pt x="25" y="15"/>
              </a:lnTo>
              <a:lnTo>
                <a:pt x="27" y="15"/>
              </a:lnTo>
              <a:lnTo>
                <a:pt x="27" y="12"/>
              </a:lnTo>
              <a:lnTo>
                <a:pt x="27" y="10"/>
              </a:lnTo>
              <a:lnTo>
                <a:pt x="26" y="8"/>
              </a:lnTo>
              <a:lnTo>
                <a:pt x="26" y="6"/>
              </a:lnTo>
              <a:lnTo>
                <a:pt x="25" y="4"/>
              </a:lnTo>
              <a:lnTo>
                <a:pt x="25" y="2"/>
              </a:lnTo>
              <a:lnTo>
                <a:pt x="24" y="0"/>
              </a:lnTo>
              <a:lnTo>
                <a:pt x="21" y="0"/>
              </a:lnTo>
              <a:lnTo>
                <a:pt x="19" y="3"/>
              </a:lnTo>
              <a:lnTo>
                <a:pt x="16" y="4"/>
              </a:lnTo>
              <a:lnTo>
                <a:pt x="16" y="6"/>
              </a:lnTo>
              <a:lnTo>
                <a:pt x="14" y="8"/>
              </a:lnTo>
              <a:lnTo>
                <a:pt x="11" y="8"/>
              </a:lnTo>
              <a:lnTo>
                <a:pt x="9" y="10"/>
              </a:lnTo>
              <a:lnTo>
                <a:pt x="9" y="13"/>
              </a:lnTo>
              <a:lnTo>
                <a:pt x="6" y="15"/>
              </a:lnTo>
              <a:lnTo>
                <a:pt x="4" y="15"/>
              </a:lnTo>
              <a:lnTo>
                <a:pt x="5" y="18"/>
              </a:lnTo>
              <a:lnTo>
                <a:pt x="3" y="20"/>
              </a:lnTo>
              <a:lnTo>
                <a:pt x="1" y="23"/>
              </a:lnTo>
              <a:lnTo>
                <a:pt x="0" y="25"/>
              </a:lnTo>
              <a:lnTo>
                <a:pt x="2" y="27"/>
              </a:lnTo>
              <a:lnTo>
                <a:pt x="3" y="29"/>
              </a:lnTo>
              <a:lnTo>
                <a:pt x="3" y="31"/>
              </a:lnTo>
              <a:lnTo>
                <a:pt x="2" y="33"/>
              </a:lnTo>
              <a:lnTo>
                <a:pt x="5" y="34"/>
              </a:lnTo>
              <a:lnTo>
                <a:pt x="7" y="36"/>
              </a:lnTo>
              <a:lnTo>
                <a:pt x="7" y="41"/>
              </a:lnTo>
              <a:lnTo>
                <a:pt x="9" y="40"/>
              </a:lnTo>
              <a:close/>
            </a:path>
          </a:pathLst>
        </a:custGeom>
        <a:solidFill>
          <a:srgbClr val="62D2C5"/>
        </a:solidFill>
        <a:ln w="9525">
          <a:solidFill>
            <a:srgbClr val="000000"/>
          </a:solidFill>
          <a:miter lim="800000"/>
          <a:headEnd/>
          <a:tailEnd/>
        </a:ln>
      </xdr:spPr>
    </xdr:sp>
    <xdr:clientData/>
  </xdr:twoCellAnchor>
  <xdr:twoCellAnchor>
    <xdr:from>
      <xdr:col>1</xdr:col>
      <xdr:colOff>352425</xdr:colOff>
      <xdr:row>15</xdr:row>
      <xdr:rowOff>104775</xdr:rowOff>
    </xdr:from>
    <xdr:to>
      <xdr:col>2</xdr:col>
      <xdr:colOff>57150</xdr:colOff>
      <xdr:row>17</xdr:row>
      <xdr:rowOff>57150</xdr:rowOff>
    </xdr:to>
    <xdr:sp macro="modRegionSelect.Region_Click" textlink="">
      <xdr:nvSpPr>
        <xdr:cNvPr id="125094" name="ShapeReg_68"/>
        <xdr:cNvSpPr>
          <a:spLocks/>
        </xdr:cNvSpPr>
      </xdr:nvSpPr>
      <xdr:spPr bwMode="auto">
        <a:xfrm>
          <a:off x="561975" y="2657475"/>
          <a:ext cx="314325" cy="276225"/>
        </a:xfrm>
        <a:custGeom>
          <a:avLst/>
          <a:gdLst>
            <a:gd name="T0" fmla="*/ 2147483647 w 33"/>
            <a:gd name="T1" fmla="*/ 2147483647 h 29"/>
            <a:gd name="T2" fmla="*/ 2147483647 w 33"/>
            <a:gd name="T3" fmla="*/ 2147483647 h 29"/>
            <a:gd name="T4" fmla="*/ 2147483647 w 33"/>
            <a:gd name="T5" fmla="*/ 2147483647 h 29"/>
            <a:gd name="T6" fmla="*/ 2147483647 w 33"/>
            <a:gd name="T7" fmla="*/ 2147483647 h 29"/>
            <a:gd name="T8" fmla="*/ 2147483647 w 33"/>
            <a:gd name="T9" fmla="*/ 2147483647 h 29"/>
            <a:gd name="T10" fmla="*/ 2147483647 w 33"/>
            <a:gd name="T11" fmla="*/ 2147483647 h 29"/>
            <a:gd name="T12" fmla="*/ 2147483647 w 33"/>
            <a:gd name="T13" fmla="*/ 2147483647 h 29"/>
            <a:gd name="T14" fmla="*/ 0 w 33"/>
            <a:gd name="T15" fmla="*/ 2147483647 h 29"/>
            <a:gd name="T16" fmla="*/ 2147483647 w 33"/>
            <a:gd name="T17" fmla="*/ 2147483647 h 29"/>
            <a:gd name="T18" fmla="*/ 2147483647 w 33"/>
            <a:gd name="T19" fmla="*/ 2147483647 h 29"/>
            <a:gd name="T20" fmla="*/ 2147483647 w 33"/>
            <a:gd name="T21" fmla="*/ 2147483647 h 29"/>
            <a:gd name="T22" fmla="*/ 2147483647 w 33"/>
            <a:gd name="T23" fmla="*/ 2147483647 h 29"/>
            <a:gd name="T24" fmla="*/ 2147483647 w 33"/>
            <a:gd name="T25" fmla="*/ 2147483647 h 29"/>
            <a:gd name="T26" fmla="*/ 2147483647 w 33"/>
            <a:gd name="T27" fmla="*/ 2147483647 h 29"/>
            <a:gd name="T28" fmla="*/ 2147483647 w 33"/>
            <a:gd name="T29" fmla="*/ 2147483647 h 29"/>
            <a:gd name="T30" fmla="*/ 2147483647 w 33"/>
            <a:gd name="T31" fmla="*/ 2147483647 h 29"/>
            <a:gd name="T32" fmla="*/ 2147483647 w 33"/>
            <a:gd name="T33" fmla="*/ 2147483647 h 29"/>
            <a:gd name="T34" fmla="*/ 2147483647 w 33"/>
            <a:gd name="T35" fmla="*/ 2147483647 h 29"/>
            <a:gd name="T36" fmla="*/ 2147483647 w 33"/>
            <a:gd name="T37" fmla="*/ 2147483647 h 29"/>
            <a:gd name="T38" fmla="*/ 2147483647 w 33"/>
            <a:gd name="T39" fmla="*/ 2147483647 h 29"/>
            <a:gd name="T40" fmla="*/ 2147483647 w 33"/>
            <a:gd name="T41" fmla="*/ 2147483647 h 29"/>
            <a:gd name="T42" fmla="*/ 2147483647 w 33"/>
            <a:gd name="T43" fmla="*/ 2147483647 h 29"/>
            <a:gd name="T44" fmla="*/ 2147483647 w 33"/>
            <a:gd name="T45" fmla="*/ 2147483647 h 29"/>
            <a:gd name="T46" fmla="*/ 2147483647 w 33"/>
            <a:gd name="T47" fmla="*/ 2147483647 h 29"/>
            <a:gd name="T48" fmla="*/ 2147483647 w 33"/>
            <a:gd name="T49" fmla="*/ 2147483647 h 29"/>
            <a:gd name="T50" fmla="*/ 2147483647 w 33"/>
            <a:gd name="T51" fmla="*/ 2147483647 h 29"/>
            <a:gd name="T52" fmla="*/ 2147483647 w 33"/>
            <a:gd name="T53" fmla="*/ 2147483647 h 29"/>
            <a:gd name="T54" fmla="*/ 2147483647 w 33"/>
            <a:gd name="T55" fmla="*/ 2147483647 h 29"/>
            <a:gd name="T56" fmla="*/ 2147483647 w 33"/>
            <a:gd name="T57" fmla="*/ 2147483647 h 29"/>
            <a:gd name="T58" fmla="*/ 2147483647 w 33"/>
            <a:gd name="T59" fmla="*/ 2147483647 h 29"/>
            <a:gd name="T60" fmla="*/ 2147483647 w 33"/>
            <a:gd name="T61" fmla="*/ 2147483647 h 29"/>
            <a:gd name="T62" fmla="*/ 2147483647 w 33"/>
            <a:gd name="T63" fmla="*/ 2147483647 h 29"/>
            <a:gd name="T64" fmla="*/ 2147483647 w 33"/>
            <a:gd name="T65" fmla="*/ 2147483647 h 29"/>
            <a:gd name="T66" fmla="*/ 2147483647 w 33"/>
            <a:gd name="T67" fmla="*/ 2147483647 h 29"/>
            <a:gd name="T68" fmla="*/ 2147483647 w 33"/>
            <a:gd name="T69" fmla="*/ 2147483647 h 29"/>
            <a:gd name="T70" fmla="*/ 2147483647 w 33"/>
            <a:gd name="T71" fmla="*/ 2147483647 h 29"/>
            <a:gd name="T72" fmla="*/ 2147483647 w 33"/>
            <a:gd name="T73" fmla="*/ 2147483647 h 29"/>
            <a:gd name="T74" fmla="*/ 2147483647 w 33"/>
            <a:gd name="T75" fmla="*/ 2147483647 h 29"/>
            <a:gd name="T76" fmla="*/ 2147483647 w 33"/>
            <a:gd name="T77" fmla="*/ 2147483647 h 29"/>
            <a:gd name="T78" fmla="*/ 2147483647 w 33"/>
            <a:gd name="T79" fmla="*/ 2147483647 h 29"/>
            <a:gd name="T80" fmla="*/ 2147483647 w 33"/>
            <a:gd name="T81" fmla="*/ 2147483647 h 29"/>
            <a:gd name="T82" fmla="*/ 2147483647 w 33"/>
            <a:gd name="T83" fmla="*/ 2147483647 h 29"/>
            <a:gd name="T84" fmla="*/ 2147483647 w 33"/>
            <a:gd name="T85" fmla="*/ 2147483647 h 29"/>
            <a:gd name="T86" fmla="*/ 2147483647 w 33"/>
            <a:gd name="T87" fmla="*/ 2147483647 h 29"/>
            <a:gd name="T88" fmla="*/ 2147483647 w 33"/>
            <a:gd name="T89" fmla="*/ 2147483647 h 29"/>
            <a:gd name="T90" fmla="*/ 2147483647 w 33"/>
            <a:gd name="T91" fmla="*/ 2147483647 h 29"/>
            <a:gd name="T92" fmla="*/ 2147483647 w 33"/>
            <a:gd name="T93" fmla="*/ 2147483647 h 29"/>
            <a:gd name="T94" fmla="*/ 2147483647 w 33"/>
            <a:gd name="T95" fmla="*/ 0 h 29"/>
            <a:gd name="T96" fmla="*/ 2147483647 w 33"/>
            <a:gd name="T97" fmla="*/ 2147483647 h 29"/>
            <a:gd name="T98" fmla="*/ 2147483647 w 33"/>
            <a:gd name="T99" fmla="*/ 2147483647 h 29"/>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w 33"/>
            <a:gd name="T151" fmla="*/ 0 h 29"/>
            <a:gd name="T152" fmla="*/ 33 w 33"/>
            <a:gd name="T153" fmla="*/ 29 h 29"/>
          </a:gdLst>
          <a:ahLst/>
          <a:cxnLst>
            <a:cxn ang="T100">
              <a:pos x="T0" y="T1"/>
            </a:cxn>
            <a:cxn ang="T101">
              <a:pos x="T2" y="T3"/>
            </a:cxn>
            <a:cxn ang="T102">
              <a:pos x="T4" y="T5"/>
            </a:cxn>
            <a:cxn ang="T103">
              <a:pos x="T6" y="T7"/>
            </a:cxn>
            <a:cxn ang="T104">
              <a:pos x="T8" y="T9"/>
            </a:cxn>
            <a:cxn ang="T105">
              <a:pos x="T10" y="T11"/>
            </a:cxn>
            <a:cxn ang="T106">
              <a:pos x="T12" y="T13"/>
            </a:cxn>
            <a:cxn ang="T107">
              <a:pos x="T14" y="T15"/>
            </a:cxn>
            <a:cxn ang="T108">
              <a:pos x="T16" y="T17"/>
            </a:cxn>
            <a:cxn ang="T109">
              <a:pos x="T18" y="T19"/>
            </a:cxn>
            <a:cxn ang="T110">
              <a:pos x="T20" y="T21"/>
            </a:cxn>
            <a:cxn ang="T111">
              <a:pos x="T22" y="T23"/>
            </a:cxn>
            <a:cxn ang="T112">
              <a:pos x="T24" y="T25"/>
            </a:cxn>
            <a:cxn ang="T113">
              <a:pos x="T26" y="T27"/>
            </a:cxn>
            <a:cxn ang="T114">
              <a:pos x="T28" y="T29"/>
            </a:cxn>
            <a:cxn ang="T115">
              <a:pos x="T30" y="T31"/>
            </a:cxn>
            <a:cxn ang="T116">
              <a:pos x="T32" y="T33"/>
            </a:cxn>
            <a:cxn ang="T117">
              <a:pos x="T34" y="T35"/>
            </a:cxn>
            <a:cxn ang="T118">
              <a:pos x="T36" y="T37"/>
            </a:cxn>
            <a:cxn ang="T119">
              <a:pos x="T38" y="T39"/>
            </a:cxn>
            <a:cxn ang="T120">
              <a:pos x="T40" y="T41"/>
            </a:cxn>
            <a:cxn ang="T121">
              <a:pos x="T42" y="T43"/>
            </a:cxn>
            <a:cxn ang="T122">
              <a:pos x="T44" y="T45"/>
            </a:cxn>
            <a:cxn ang="T123">
              <a:pos x="T46" y="T47"/>
            </a:cxn>
            <a:cxn ang="T124">
              <a:pos x="T48" y="T49"/>
            </a:cxn>
            <a:cxn ang="T125">
              <a:pos x="T50" y="T51"/>
            </a:cxn>
            <a:cxn ang="T126">
              <a:pos x="T52" y="T53"/>
            </a:cxn>
            <a:cxn ang="T127">
              <a:pos x="T54" y="T55"/>
            </a:cxn>
            <a:cxn ang="T128">
              <a:pos x="T56" y="T57"/>
            </a:cxn>
            <a:cxn ang="T129">
              <a:pos x="T58" y="T59"/>
            </a:cxn>
            <a:cxn ang="T130">
              <a:pos x="T60" y="T61"/>
            </a:cxn>
            <a:cxn ang="T131">
              <a:pos x="T62" y="T63"/>
            </a:cxn>
            <a:cxn ang="T132">
              <a:pos x="T64" y="T65"/>
            </a:cxn>
            <a:cxn ang="T133">
              <a:pos x="T66" y="T67"/>
            </a:cxn>
            <a:cxn ang="T134">
              <a:pos x="T68" y="T69"/>
            </a:cxn>
            <a:cxn ang="T135">
              <a:pos x="T70" y="T71"/>
            </a:cxn>
            <a:cxn ang="T136">
              <a:pos x="T72" y="T73"/>
            </a:cxn>
            <a:cxn ang="T137">
              <a:pos x="T74" y="T75"/>
            </a:cxn>
            <a:cxn ang="T138">
              <a:pos x="T76" y="T77"/>
            </a:cxn>
            <a:cxn ang="T139">
              <a:pos x="T78" y="T79"/>
            </a:cxn>
            <a:cxn ang="T140">
              <a:pos x="T80" y="T81"/>
            </a:cxn>
            <a:cxn ang="T141">
              <a:pos x="T82" y="T83"/>
            </a:cxn>
            <a:cxn ang="T142">
              <a:pos x="T84" y="T85"/>
            </a:cxn>
            <a:cxn ang="T143">
              <a:pos x="T86" y="T87"/>
            </a:cxn>
            <a:cxn ang="T144">
              <a:pos x="T88" y="T89"/>
            </a:cxn>
            <a:cxn ang="T145">
              <a:pos x="T90" y="T91"/>
            </a:cxn>
            <a:cxn ang="T146">
              <a:pos x="T92" y="T93"/>
            </a:cxn>
            <a:cxn ang="T147">
              <a:pos x="T94" y="T95"/>
            </a:cxn>
            <a:cxn ang="T148">
              <a:pos x="T96" y="T97"/>
            </a:cxn>
            <a:cxn ang="T149">
              <a:pos x="T98" y="T99"/>
            </a:cxn>
          </a:cxnLst>
          <a:rect l="T150" t="T151" r="T152" b="T153"/>
          <a:pathLst>
            <a:path w="33" h="29">
              <a:moveTo>
                <a:pt x="8" y="3"/>
              </a:moveTo>
              <a:lnTo>
                <a:pt x="7" y="5"/>
              </a:lnTo>
              <a:lnTo>
                <a:pt x="5" y="6"/>
              </a:lnTo>
              <a:lnTo>
                <a:pt x="4" y="8"/>
              </a:lnTo>
              <a:lnTo>
                <a:pt x="2" y="12"/>
              </a:lnTo>
              <a:lnTo>
                <a:pt x="1" y="15"/>
              </a:lnTo>
              <a:lnTo>
                <a:pt x="1" y="17"/>
              </a:lnTo>
              <a:lnTo>
                <a:pt x="0" y="18"/>
              </a:lnTo>
              <a:lnTo>
                <a:pt x="2" y="20"/>
              </a:lnTo>
              <a:lnTo>
                <a:pt x="1" y="23"/>
              </a:lnTo>
              <a:lnTo>
                <a:pt x="1" y="26"/>
              </a:lnTo>
              <a:lnTo>
                <a:pt x="3" y="27"/>
              </a:lnTo>
              <a:lnTo>
                <a:pt x="3" y="29"/>
              </a:lnTo>
              <a:lnTo>
                <a:pt x="4" y="28"/>
              </a:lnTo>
              <a:lnTo>
                <a:pt x="5" y="26"/>
              </a:lnTo>
              <a:lnTo>
                <a:pt x="7" y="26"/>
              </a:lnTo>
              <a:lnTo>
                <a:pt x="9" y="25"/>
              </a:lnTo>
              <a:lnTo>
                <a:pt x="11" y="25"/>
              </a:lnTo>
              <a:lnTo>
                <a:pt x="13" y="23"/>
              </a:lnTo>
              <a:lnTo>
                <a:pt x="15" y="23"/>
              </a:lnTo>
              <a:lnTo>
                <a:pt x="16" y="24"/>
              </a:lnTo>
              <a:lnTo>
                <a:pt x="16" y="26"/>
              </a:lnTo>
              <a:lnTo>
                <a:pt x="18" y="26"/>
              </a:lnTo>
              <a:lnTo>
                <a:pt x="19" y="25"/>
              </a:lnTo>
              <a:lnTo>
                <a:pt x="20" y="25"/>
              </a:lnTo>
              <a:lnTo>
                <a:pt x="22" y="27"/>
              </a:lnTo>
              <a:lnTo>
                <a:pt x="23" y="26"/>
              </a:lnTo>
              <a:lnTo>
                <a:pt x="25" y="26"/>
              </a:lnTo>
              <a:lnTo>
                <a:pt x="28" y="25"/>
              </a:lnTo>
              <a:lnTo>
                <a:pt x="29" y="24"/>
              </a:lnTo>
              <a:lnTo>
                <a:pt x="30" y="22"/>
              </a:lnTo>
              <a:lnTo>
                <a:pt x="33" y="21"/>
              </a:lnTo>
              <a:lnTo>
                <a:pt x="33" y="19"/>
              </a:lnTo>
              <a:lnTo>
                <a:pt x="33" y="17"/>
              </a:lnTo>
              <a:lnTo>
                <a:pt x="31" y="16"/>
              </a:lnTo>
              <a:lnTo>
                <a:pt x="30" y="14"/>
              </a:lnTo>
              <a:lnTo>
                <a:pt x="29" y="13"/>
              </a:lnTo>
              <a:lnTo>
                <a:pt x="29" y="12"/>
              </a:lnTo>
              <a:lnTo>
                <a:pt x="27" y="11"/>
              </a:lnTo>
              <a:lnTo>
                <a:pt x="25" y="12"/>
              </a:lnTo>
              <a:lnTo>
                <a:pt x="22" y="11"/>
              </a:lnTo>
              <a:lnTo>
                <a:pt x="21" y="10"/>
              </a:lnTo>
              <a:lnTo>
                <a:pt x="19" y="9"/>
              </a:lnTo>
              <a:lnTo>
                <a:pt x="17" y="7"/>
              </a:lnTo>
              <a:lnTo>
                <a:pt x="17" y="4"/>
              </a:lnTo>
              <a:lnTo>
                <a:pt x="15" y="3"/>
              </a:lnTo>
              <a:lnTo>
                <a:pt x="13" y="0"/>
              </a:lnTo>
              <a:lnTo>
                <a:pt x="11" y="1"/>
              </a:lnTo>
              <a:lnTo>
                <a:pt x="8" y="3"/>
              </a:lnTo>
              <a:close/>
            </a:path>
          </a:pathLst>
        </a:custGeom>
        <a:solidFill>
          <a:srgbClr val="FFFF80"/>
        </a:solidFill>
        <a:ln w="9525">
          <a:solidFill>
            <a:srgbClr val="000000"/>
          </a:solidFill>
          <a:miter lim="800000"/>
          <a:headEnd/>
          <a:tailEnd/>
        </a:ln>
      </xdr:spPr>
    </xdr:sp>
    <xdr:clientData/>
  </xdr:twoCellAnchor>
  <xdr:twoCellAnchor>
    <xdr:from>
      <xdr:col>1</xdr:col>
      <xdr:colOff>209550</xdr:colOff>
      <xdr:row>16</xdr:row>
      <xdr:rowOff>152400</xdr:rowOff>
    </xdr:from>
    <xdr:to>
      <xdr:col>1</xdr:col>
      <xdr:colOff>457200</xdr:colOff>
      <xdr:row>18</xdr:row>
      <xdr:rowOff>66675</xdr:rowOff>
    </xdr:to>
    <xdr:sp macro="modRegionSelect.Region_Click" textlink="">
      <xdr:nvSpPr>
        <xdr:cNvPr id="125095" name="ShapeReg_6"/>
        <xdr:cNvSpPr>
          <a:spLocks/>
        </xdr:cNvSpPr>
      </xdr:nvSpPr>
      <xdr:spPr bwMode="auto">
        <a:xfrm>
          <a:off x="419100" y="2867025"/>
          <a:ext cx="247650" cy="238125"/>
        </a:xfrm>
        <a:custGeom>
          <a:avLst/>
          <a:gdLst>
            <a:gd name="T0" fmla="*/ 2147483647 w 26"/>
            <a:gd name="T1" fmla="*/ 2147483647 h 25"/>
            <a:gd name="T2" fmla="*/ 2147483647 w 26"/>
            <a:gd name="T3" fmla="*/ 2147483647 h 25"/>
            <a:gd name="T4" fmla="*/ 2147483647 w 26"/>
            <a:gd name="T5" fmla="*/ 2147483647 h 25"/>
            <a:gd name="T6" fmla="*/ 2147483647 w 26"/>
            <a:gd name="T7" fmla="*/ 0 h 25"/>
            <a:gd name="T8" fmla="*/ 2147483647 w 26"/>
            <a:gd name="T9" fmla="*/ 0 h 25"/>
            <a:gd name="T10" fmla="*/ 2147483647 w 26"/>
            <a:gd name="T11" fmla="*/ 2147483647 h 25"/>
            <a:gd name="T12" fmla="*/ 2147483647 w 26"/>
            <a:gd name="T13" fmla="*/ 2147483647 h 25"/>
            <a:gd name="T14" fmla="*/ 2147483647 w 26"/>
            <a:gd name="T15" fmla="*/ 2147483647 h 25"/>
            <a:gd name="T16" fmla="*/ 0 w 26"/>
            <a:gd name="T17" fmla="*/ 2147483647 h 25"/>
            <a:gd name="T18" fmla="*/ 2147483647 w 26"/>
            <a:gd name="T19" fmla="*/ 2147483647 h 25"/>
            <a:gd name="T20" fmla="*/ 2147483647 w 26"/>
            <a:gd name="T21" fmla="*/ 2147483647 h 25"/>
            <a:gd name="T22" fmla="*/ 2147483647 w 26"/>
            <a:gd name="T23" fmla="*/ 2147483647 h 25"/>
            <a:gd name="T24" fmla="*/ 2147483647 w 26"/>
            <a:gd name="T25" fmla="*/ 2147483647 h 25"/>
            <a:gd name="T26" fmla="*/ 2147483647 w 26"/>
            <a:gd name="T27" fmla="*/ 2147483647 h 25"/>
            <a:gd name="T28" fmla="*/ 2147483647 w 26"/>
            <a:gd name="T29" fmla="*/ 2147483647 h 25"/>
            <a:gd name="T30" fmla="*/ 2147483647 w 26"/>
            <a:gd name="T31" fmla="*/ 2147483647 h 25"/>
            <a:gd name="T32" fmla="*/ 2147483647 w 26"/>
            <a:gd name="T33" fmla="*/ 2147483647 h 25"/>
            <a:gd name="T34" fmla="*/ 2147483647 w 26"/>
            <a:gd name="T35" fmla="*/ 2147483647 h 25"/>
            <a:gd name="T36" fmla="*/ 2147483647 w 26"/>
            <a:gd name="T37" fmla="*/ 2147483647 h 25"/>
            <a:gd name="T38" fmla="*/ 2147483647 w 26"/>
            <a:gd name="T39" fmla="*/ 2147483647 h 25"/>
            <a:gd name="T40" fmla="*/ 2147483647 w 26"/>
            <a:gd name="T41" fmla="*/ 2147483647 h 25"/>
            <a:gd name="T42" fmla="*/ 2147483647 w 26"/>
            <a:gd name="T43" fmla="*/ 2147483647 h 25"/>
            <a:gd name="T44" fmla="*/ 2147483647 w 26"/>
            <a:gd name="T45" fmla="*/ 2147483647 h 25"/>
            <a:gd name="T46" fmla="*/ 2147483647 w 26"/>
            <a:gd name="T47" fmla="*/ 2147483647 h 25"/>
            <a:gd name="T48" fmla="*/ 2147483647 w 26"/>
            <a:gd name="T49" fmla="*/ 2147483647 h 25"/>
            <a:gd name="T50" fmla="*/ 2147483647 w 26"/>
            <a:gd name="T51" fmla="*/ 2147483647 h 25"/>
            <a:gd name="T52" fmla="*/ 2147483647 w 26"/>
            <a:gd name="T53" fmla="*/ 2147483647 h 25"/>
            <a:gd name="T54" fmla="*/ 2147483647 w 26"/>
            <a:gd name="T55" fmla="*/ 2147483647 h 25"/>
            <a:gd name="T56" fmla="*/ 2147483647 w 26"/>
            <a:gd name="T57" fmla="*/ 2147483647 h 25"/>
            <a:gd name="T58" fmla="*/ 2147483647 w 26"/>
            <a:gd name="T59" fmla="*/ 2147483647 h 25"/>
            <a:gd name="T60" fmla="*/ 2147483647 w 26"/>
            <a:gd name="T61" fmla="*/ 2147483647 h 25"/>
            <a:gd name="T62" fmla="*/ 2147483647 w 26"/>
            <a:gd name="T63" fmla="*/ 2147483647 h 25"/>
            <a:gd name="T64" fmla="*/ 2147483647 w 26"/>
            <a:gd name="T65" fmla="*/ 2147483647 h 25"/>
            <a:gd name="T66" fmla="*/ 2147483647 w 26"/>
            <a:gd name="T67" fmla="*/ 2147483647 h 25"/>
            <a:gd name="T68" fmla="*/ 2147483647 w 26"/>
            <a:gd name="T69" fmla="*/ 2147483647 h 25"/>
            <a:gd name="T70" fmla="*/ 2147483647 w 26"/>
            <a:gd name="T71" fmla="*/ 2147483647 h 25"/>
            <a:gd name="T72" fmla="*/ 2147483647 w 26"/>
            <a:gd name="T73" fmla="*/ 2147483647 h 25"/>
            <a:gd name="T74" fmla="*/ 2147483647 w 26"/>
            <a:gd name="T75" fmla="*/ 2147483647 h 25"/>
            <a:gd name="T76" fmla="*/ 2147483647 w 26"/>
            <a:gd name="T77" fmla="*/ 2147483647 h 25"/>
            <a:gd name="T78" fmla="*/ 2147483647 w 26"/>
            <a:gd name="T79" fmla="*/ 2147483647 h 25"/>
            <a:gd name="T80" fmla="*/ 2147483647 w 26"/>
            <a:gd name="T81" fmla="*/ 2147483647 h 25"/>
            <a:gd name="T82" fmla="*/ 2147483647 w 26"/>
            <a:gd name="T83" fmla="*/ 2147483647 h 25"/>
            <a:gd name="T84" fmla="*/ 2147483647 w 26"/>
            <a:gd name="T85" fmla="*/ 2147483647 h 25"/>
            <a:gd name="T86" fmla="*/ 2147483647 w 26"/>
            <a:gd name="T87" fmla="*/ 2147483647 h 25"/>
            <a:gd name="T88" fmla="*/ 2147483647 w 26"/>
            <a:gd name="T89" fmla="*/ 2147483647 h 25"/>
            <a:gd name="T90" fmla="*/ 2147483647 w 26"/>
            <a:gd name="T91" fmla="*/ 2147483647 h 25"/>
            <a:gd name="T92" fmla="*/ 2147483647 w 26"/>
            <a:gd name="T93" fmla="*/ 2147483647 h 25"/>
            <a:gd name="T94" fmla="*/ 2147483647 w 26"/>
            <a:gd name="T95" fmla="*/ 2147483647 h 25"/>
            <a:gd name="T96" fmla="*/ 2147483647 w 26"/>
            <a:gd name="T97" fmla="*/ 2147483647 h 25"/>
            <a:gd name="T98" fmla="*/ 2147483647 w 26"/>
            <a:gd name="T99" fmla="*/ 2147483647 h 25"/>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w 26"/>
            <a:gd name="T151" fmla="*/ 0 h 25"/>
            <a:gd name="T152" fmla="*/ 26 w 26"/>
            <a:gd name="T153" fmla="*/ 25 h 25"/>
          </a:gdLst>
          <a:ahLst/>
          <a:cxnLst>
            <a:cxn ang="T100">
              <a:pos x="T0" y="T1"/>
            </a:cxn>
            <a:cxn ang="T101">
              <a:pos x="T2" y="T3"/>
            </a:cxn>
            <a:cxn ang="T102">
              <a:pos x="T4" y="T5"/>
            </a:cxn>
            <a:cxn ang="T103">
              <a:pos x="T6" y="T7"/>
            </a:cxn>
            <a:cxn ang="T104">
              <a:pos x="T8" y="T9"/>
            </a:cxn>
            <a:cxn ang="T105">
              <a:pos x="T10" y="T11"/>
            </a:cxn>
            <a:cxn ang="T106">
              <a:pos x="T12" y="T13"/>
            </a:cxn>
            <a:cxn ang="T107">
              <a:pos x="T14" y="T15"/>
            </a:cxn>
            <a:cxn ang="T108">
              <a:pos x="T16" y="T17"/>
            </a:cxn>
            <a:cxn ang="T109">
              <a:pos x="T18" y="T19"/>
            </a:cxn>
            <a:cxn ang="T110">
              <a:pos x="T20" y="T21"/>
            </a:cxn>
            <a:cxn ang="T111">
              <a:pos x="T22" y="T23"/>
            </a:cxn>
            <a:cxn ang="T112">
              <a:pos x="T24" y="T25"/>
            </a:cxn>
            <a:cxn ang="T113">
              <a:pos x="T26" y="T27"/>
            </a:cxn>
            <a:cxn ang="T114">
              <a:pos x="T28" y="T29"/>
            </a:cxn>
            <a:cxn ang="T115">
              <a:pos x="T30" y="T31"/>
            </a:cxn>
            <a:cxn ang="T116">
              <a:pos x="T32" y="T33"/>
            </a:cxn>
            <a:cxn ang="T117">
              <a:pos x="T34" y="T35"/>
            </a:cxn>
            <a:cxn ang="T118">
              <a:pos x="T36" y="T37"/>
            </a:cxn>
            <a:cxn ang="T119">
              <a:pos x="T38" y="T39"/>
            </a:cxn>
            <a:cxn ang="T120">
              <a:pos x="T40" y="T41"/>
            </a:cxn>
            <a:cxn ang="T121">
              <a:pos x="T42" y="T43"/>
            </a:cxn>
            <a:cxn ang="T122">
              <a:pos x="T44" y="T45"/>
            </a:cxn>
            <a:cxn ang="T123">
              <a:pos x="T46" y="T47"/>
            </a:cxn>
            <a:cxn ang="T124">
              <a:pos x="T48" y="T49"/>
            </a:cxn>
            <a:cxn ang="T125">
              <a:pos x="T50" y="T51"/>
            </a:cxn>
            <a:cxn ang="T126">
              <a:pos x="T52" y="T53"/>
            </a:cxn>
            <a:cxn ang="T127">
              <a:pos x="T54" y="T55"/>
            </a:cxn>
            <a:cxn ang="T128">
              <a:pos x="T56" y="T57"/>
            </a:cxn>
            <a:cxn ang="T129">
              <a:pos x="T58" y="T59"/>
            </a:cxn>
            <a:cxn ang="T130">
              <a:pos x="T60" y="T61"/>
            </a:cxn>
            <a:cxn ang="T131">
              <a:pos x="T62" y="T63"/>
            </a:cxn>
            <a:cxn ang="T132">
              <a:pos x="T64" y="T65"/>
            </a:cxn>
            <a:cxn ang="T133">
              <a:pos x="T66" y="T67"/>
            </a:cxn>
            <a:cxn ang="T134">
              <a:pos x="T68" y="T69"/>
            </a:cxn>
            <a:cxn ang="T135">
              <a:pos x="T70" y="T71"/>
            </a:cxn>
            <a:cxn ang="T136">
              <a:pos x="T72" y="T73"/>
            </a:cxn>
            <a:cxn ang="T137">
              <a:pos x="T74" y="T75"/>
            </a:cxn>
            <a:cxn ang="T138">
              <a:pos x="T76" y="T77"/>
            </a:cxn>
            <a:cxn ang="T139">
              <a:pos x="T78" y="T79"/>
            </a:cxn>
            <a:cxn ang="T140">
              <a:pos x="T80" y="T81"/>
            </a:cxn>
            <a:cxn ang="T141">
              <a:pos x="T82" y="T83"/>
            </a:cxn>
            <a:cxn ang="T142">
              <a:pos x="T84" y="T85"/>
            </a:cxn>
            <a:cxn ang="T143">
              <a:pos x="T86" y="T87"/>
            </a:cxn>
            <a:cxn ang="T144">
              <a:pos x="T88" y="T89"/>
            </a:cxn>
            <a:cxn ang="T145">
              <a:pos x="T90" y="T91"/>
            </a:cxn>
            <a:cxn ang="T146">
              <a:pos x="T92" y="T93"/>
            </a:cxn>
            <a:cxn ang="T147">
              <a:pos x="T94" y="T95"/>
            </a:cxn>
            <a:cxn ang="T148">
              <a:pos x="T96" y="T97"/>
            </a:cxn>
            <a:cxn ang="T149">
              <a:pos x="T98" y="T99"/>
            </a:cxn>
          </a:cxnLst>
          <a:rect l="T150" t="T151" r="T152" b="T153"/>
          <a:pathLst>
            <a:path w="26" h="25">
              <a:moveTo>
                <a:pt x="13" y="5"/>
              </a:moveTo>
              <a:lnTo>
                <a:pt x="10" y="4"/>
              </a:lnTo>
              <a:lnTo>
                <a:pt x="10" y="2"/>
              </a:lnTo>
              <a:lnTo>
                <a:pt x="8" y="0"/>
              </a:lnTo>
              <a:lnTo>
                <a:pt x="6" y="0"/>
              </a:lnTo>
              <a:lnTo>
                <a:pt x="6" y="3"/>
              </a:lnTo>
              <a:lnTo>
                <a:pt x="4" y="5"/>
              </a:lnTo>
              <a:lnTo>
                <a:pt x="1" y="7"/>
              </a:lnTo>
              <a:lnTo>
                <a:pt x="0" y="9"/>
              </a:lnTo>
              <a:lnTo>
                <a:pt x="1" y="11"/>
              </a:lnTo>
              <a:lnTo>
                <a:pt x="3" y="13"/>
              </a:lnTo>
              <a:lnTo>
                <a:pt x="5" y="11"/>
              </a:lnTo>
              <a:lnTo>
                <a:pt x="6" y="13"/>
              </a:lnTo>
              <a:lnTo>
                <a:pt x="7" y="15"/>
              </a:lnTo>
              <a:lnTo>
                <a:pt x="9" y="15"/>
              </a:lnTo>
              <a:lnTo>
                <a:pt x="11" y="16"/>
              </a:lnTo>
              <a:lnTo>
                <a:pt x="12" y="19"/>
              </a:lnTo>
              <a:lnTo>
                <a:pt x="11" y="21"/>
              </a:lnTo>
              <a:lnTo>
                <a:pt x="10" y="25"/>
              </a:lnTo>
              <a:lnTo>
                <a:pt x="12" y="25"/>
              </a:lnTo>
              <a:lnTo>
                <a:pt x="13" y="23"/>
              </a:lnTo>
              <a:lnTo>
                <a:pt x="15" y="23"/>
              </a:lnTo>
              <a:lnTo>
                <a:pt x="16" y="24"/>
              </a:lnTo>
              <a:lnTo>
                <a:pt x="18" y="24"/>
              </a:lnTo>
              <a:lnTo>
                <a:pt x="19" y="22"/>
              </a:lnTo>
              <a:lnTo>
                <a:pt x="20" y="22"/>
              </a:lnTo>
              <a:lnTo>
                <a:pt x="21" y="21"/>
              </a:lnTo>
              <a:lnTo>
                <a:pt x="20" y="20"/>
              </a:lnTo>
              <a:lnTo>
                <a:pt x="22" y="19"/>
              </a:lnTo>
              <a:lnTo>
                <a:pt x="23" y="19"/>
              </a:lnTo>
              <a:lnTo>
                <a:pt x="24" y="20"/>
              </a:lnTo>
              <a:lnTo>
                <a:pt x="25" y="20"/>
              </a:lnTo>
              <a:lnTo>
                <a:pt x="25" y="18"/>
              </a:lnTo>
              <a:lnTo>
                <a:pt x="26" y="17"/>
              </a:lnTo>
              <a:lnTo>
                <a:pt x="26" y="15"/>
              </a:lnTo>
              <a:lnTo>
                <a:pt x="25" y="14"/>
              </a:lnTo>
              <a:lnTo>
                <a:pt x="25" y="12"/>
              </a:lnTo>
              <a:lnTo>
                <a:pt x="26" y="11"/>
              </a:lnTo>
              <a:lnTo>
                <a:pt x="26" y="9"/>
              </a:lnTo>
              <a:lnTo>
                <a:pt x="26" y="7"/>
              </a:lnTo>
              <a:lnTo>
                <a:pt x="25" y="6"/>
              </a:lnTo>
              <a:lnTo>
                <a:pt x="25" y="5"/>
              </a:lnTo>
              <a:lnTo>
                <a:pt x="24" y="3"/>
              </a:lnTo>
              <a:lnTo>
                <a:pt x="22" y="4"/>
              </a:lnTo>
              <a:lnTo>
                <a:pt x="20" y="4"/>
              </a:lnTo>
              <a:lnTo>
                <a:pt x="19" y="6"/>
              </a:lnTo>
              <a:lnTo>
                <a:pt x="18" y="7"/>
              </a:lnTo>
              <a:lnTo>
                <a:pt x="18" y="5"/>
              </a:lnTo>
              <a:lnTo>
                <a:pt x="16" y="4"/>
              </a:lnTo>
              <a:lnTo>
                <a:pt x="13" y="5"/>
              </a:lnTo>
              <a:close/>
            </a:path>
          </a:pathLst>
        </a:custGeom>
        <a:solidFill>
          <a:srgbClr val="FFFF80"/>
        </a:solidFill>
        <a:ln w="9525">
          <a:solidFill>
            <a:srgbClr val="000000"/>
          </a:solidFill>
          <a:miter lim="800000"/>
          <a:headEnd/>
          <a:tailEnd/>
        </a:ln>
      </xdr:spPr>
    </xdr:sp>
    <xdr:clientData/>
  </xdr:twoCellAnchor>
  <xdr:twoCellAnchor>
    <xdr:from>
      <xdr:col>1</xdr:col>
      <xdr:colOff>266700</xdr:colOff>
      <xdr:row>18</xdr:row>
      <xdr:rowOff>47625</xdr:rowOff>
    </xdr:from>
    <xdr:to>
      <xdr:col>1</xdr:col>
      <xdr:colOff>523875</xdr:colOff>
      <xdr:row>19</xdr:row>
      <xdr:rowOff>133350</xdr:rowOff>
    </xdr:to>
    <xdr:sp macro="modRegionSelect.Region_Click" textlink="">
      <xdr:nvSpPr>
        <xdr:cNvPr id="125096" name="ShapeReg_29"/>
        <xdr:cNvSpPr>
          <a:spLocks/>
        </xdr:cNvSpPr>
      </xdr:nvSpPr>
      <xdr:spPr bwMode="auto">
        <a:xfrm>
          <a:off x="476250" y="3086100"/>
          <a:ext cx="257175" cy="247650"/>
        </a:xfrm>
        <a:custGeom>
          <a:avLst/>
          <a:gdLst>
            <a:gd name="T0" fmla="*/ 2147483647 w 27"/>
            <a:gd name="T1" fmla="*/ 2147483647 h 26"/>
            <a:gd name="T2" fmla="*/ 2147483647 w 27"/>
            <a:gd name="T3" fmla="*/ 2147483647 h 26"/>
            <a:gd name="T4" fmla="*/ 2147483647 w 27"/>
            <a:gd name="T5" fmla="*/ 2147483647 h 26"/>
            <a:gd name="T6" fmla="*/ 0 w 27"/>
            <a:gd name="T7" fmla="*/ 2147483647 h 26"/>
            <a:gd name="T8" fmla="*/ 2147483647 w 27"/>
            <a:gd name="T9" fmla="*/ 2147483647 h 26"/>
            <a:gd name="T10" fmla="*/ 2147483647 w 27"/>
            <a:gd name="T11" fmla="*/ 2147483647 h 26"/>
            <a:gd name="T12" fmla="*/ 2147483647 w 27"/>
            <a:gd name="T13" fmla="*/ 2147483647 h 26"/>
            <a:gd name="T14" fmla="*/ 2147483647 w 27"/>
            <a:gd name="T15" fmla="*/ 2147483647 h 26"/>
            <a:gd name="T16" fmla="*/ 2147483647 w 27"/>
            <a:gd name="T17" fmla="*/ 2147483647 h 26"/>
            <a:gd name="T18" fmla="*/ 2147483647 w 27"/>
            <a:gd name="T19" fmla="*/ 0 h 26"/>
            <a:gd name="T20" fmla="*/ 2147483647 w 27"/>
            <a:gd name="T21" fmla="*/ 0 h 26"/>
            <a:gd name="T22" fmla="*/ 2147483647 w 27"/>
            <a:gd name="T23" fmla="*/ 2147483647 h 26"/>
            <a:gd name="T24" fmla="*/ 2147483647 w 27"/>
            <a:gd name="T25" fmla="*/ 2147483647 h 26"/>
            <a:gd name="T26" fmla="*/ 2147483647 w 27"/>
            <a:gd name="T27" fmla="*/ 2147483647 h 26"/>
            <a:gd name="T28" fmla="*/ 2147483647 w 27"/>
            <a:gd name="T29" fmla="*/ 2147483647 h 26"/>
            <a:gd name="T30" fmla="*/ 2147483647 w 27"/>
            <a:gd name="T31" fmla="*/ 2147483647 h 26"/>
            <a:gd name="T32" fmla="*/ 2147483647 w 27"/>
            <a:gd name="T33" fmla="*/ 2147483647 h 26"/>
            <a:gd name="T34" fmla="*/ 2147483647 w 27"/>
            <a:gd name="T35" fmla="*/ 2147483647 h 26"/>
            <a:gd name="T36" fmla="*/ 2147483647 w 27"/>
            <a:gd name="T37" fmla="*/ 2147483647 h 26"/>
            <a:gd name="T38" fmla="*/ 2147483647 w 27"/>
            <a:gd name="T39" fmla="*/ 2147483647 h 26"/>
            <a:gd name="T40" fmla="*/ 2147483647 w 27"/>
            <a:gd name="T41" fmla="*/ 2147483647 h 26"/>
            <a:gd name="T42" fmla="*/ 2147483647 w 27"/>
            <a:gd name="T43" fmla="*/ 2147483647 h 26"/>
            <a:gd name="T44" fmla="*/ 2147483647 w 27"/>
            <a:gd name="T45" fmla="*/ 2147483647 h 26"/>
            <a:gd name="T46" fmla="*/ 2147483647 w 27"/>
            <a:gd name="T47" fmla="*/ 2147483647 h 26"/>
            <a:gd name="T48" fmla="*/ 2147483647 w 27"/>
            <a:gd name="T49" fmla="*/ 2147483647 h 26"/>
            <a:gd name="T50" fmla="*/ 2147483647 w 27"/>
            <a:gd name="T51" fmla="*/ 2147483647 h 26"/>
            <a:gd name="T52" fmla="*/ 2147483647 w 27"/>
            <a:gd name="T53" fmla="*/ 2147483647 h 26"/>
            <a:gd name="T54" fmla="*/ 2147483647 w 27"/>
            <a:gd name="T55" fmla="*/ 2147483647 h 26"/>
            <a:gd name="T56" fmla="*/ 2147483647 w 27"/>
            <a:gd name="T57" fmla="*/ 2147483647 h 26"/>
            <a:gd name="T58" fmla="*/ 2147483647 w 27"/>
            <a:gd name="T59" fmla="*/ 2147483647 h 26"/>
            <a:gd name="T60" fmla="*/ 2147483647 w 27"/>
            <a:gd name="T61" fmla="*/ 2147483647 h 26"/>
            <a:gd name="T62" fmla="*/ 2147483647 w 27"/>
            <a:gd name="T63" fmla="*/ 2147483647 h 26"/>
            <a:gd name="T64" fmla="*/ 2147483647 w 27"/>
            <a:gd name="T65" fmla="*/ 2147483647 h 26"/>
            <a:gd name="T66" fmla="*/ 2147483647 w 27"/>
            <a:gd name="T67" fmla="*/ 2147483647 h 26"/>
            <a:gd name="T68" fmla="*/ 2147483647 w 27"/>
            <a:gd name="T69" fmla="*/ 2147483647 h 26"/>
            <a:gd name="T70" fmla="*/ 2147483647 w 27"/>
            <a:gd name="T71" fmla="*/ 2147483647 h 26"/>
            <a:gd name="T72" fmla="*/ 2147483647 w 27"/>
            <a:gd name="T73" fmla="*/ 2147483647 h 26"/>
            <a:gd name="T74" fmla="*/ 2147483647 w 27"/>
            <a:gd name="T75" fmla="*/ 2147483647 h 26"/>
            <a:gd name="T76" fmla="*/ 2147483647 w 27"/>
            <a:gd name="T77" fmla="*/ 2147483647 h 26"/>
            <a:gd name="T78" fmla="*/ 2147483647 w 27"/>
            <a:gd name="T79" fmla="*/ 2147483647 h 26"/>
            <a:gd name="T80" fmla="*/ 2147483647 w 27"/>
            <a:gd name="T81" fmla="*/ 2147483647 h 26"/>
            <a:gd name="T82" fmla="*/ 2147483647 w 27"/>
            <a:gd name="T83" fmla="*/ 2147483647 h 26"/>
            <a:gd name="T84" fmla="*/ 2147483647 w 27"/>
            <a:gd name="T85" fmla="*/ 2147483647 h 26"/>
            <a:gd name="T86" fmla="*/ 2147483647 w 27"/>
            <a:gd name="T87" fmla="*/ 2147483647 h 2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27"/>
            <a:gd name="T133" fmla="*/ 0 h 26"/>
            <a:gd name="T134" fmla="*/ 27 w 27"/>
            <a:gd name="T135" fmla="*/ 26 h 26"/>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27" h="26">
              <a:moveTo>
                <a:pt x="3" y="13"/>
              </a:moveTo>
              <a:lnTo>
                <a:pt x="3" y="11"/>
              </a:lnTo>
              <a:lnTo>
                <a:pt x="1" y="8"/>
              </a:lnTo>
              <a:lnTo>
                <a:pt x="0" y="6"/>
              </a:lnTo>
              <a:lnTo>
                <a:pt x="1" y="5"/>
              </a:lnTo>
              <a:lnTo>
                <a:pt x="2" y="3"/>
              </a:lnTo>
              <a:lnTo>
                <a:pt x="3" y="3"/>
              </a:lnTo>
              <a:lnTo>
                <a:pt x="4" y="2"/>
              </a:lnTo>
              <a:lnTo>
                <a:pt x="6" y="2"/>
              </a:lnTo>
              <a:lnTo>
                <a:pt x="7" y="0"/>
              </a:lnTo>
              <a:lnTo>
                <a:pt x="9" y="0"/>
              </a:lnTo>
              <a:lnTo>
                <a:pt x="10" y="1"/>
              </a:lnTo>
              <a:lnTo>
                <a:pt x="12" y="1"/>
              </a:lnTo>
              <a:lnTo>
                <a:pt x="12" y="2"/>
              </a:lnTo>
              <a:lnTo>
                <a:pt x="14" y="2"/>
              </a:lnTo>
              <a:lnTo>
                <a:pt x="15" y="3"/>
              </a:lnTo>
              <a:lnTo>
                <a:pt x="15" y="5"/>
              </a:lnTo>
              <a:lnTo>
                <a:pt x="16" y="6"/>
              </a:lnTo>
              <a:lnTo>
                <a:pt x="17" y="7"/>
              </a:lnTo>
              <a:lnTo>
                <a:pt x="18" y="8"/>
              </a:lnTo>
              <a:lnTo>
                <a:pt x="18" y="10"/>
              </a:lnTo>
              <a:lnTo>
                <a:pt x="20" y="13"/>
              </a:lnTo>
              <a:lnTo>
                <a:pt x="20" y="16"/>
              </a:lnTo>
              <a:lnTo>
                <a:pt x="22" y="16"/>
              </a:lnTo>
              <a:lnTo>
                <a:pt x="23" y="17"/>
              </a:lnTo>
              <a:lnTo>
                <a:pt x="23" y="20"/>
              </a:lnTo>
              <a:lnTo>
                <a:pt x="25" y="20"/>
              </a:lnTo>
              <a:lnTo>
                <a:pt x="27" y="21"/>
              </a:lnTo>
              <a:lnTo>
                <a:pt x="25" y="23"/>
              </a:lnTo>
              <a:lnTo>
                <a:pt x="23" y="22"/>
              </a:lnTo>
              <a:lnTo>
                <a:pt x="22" y="23"/>
              </a:lnTo>
              <a:lnTo>
                <a:pt x="22" y="25"/>
              </a:lnTo>
              <a:lnTo>
                <a:pt x="20" y="26"/>
              </a:lnTo>
              <a:lnTo>
                <a:pt x="20" y="24"/>
              </a:lnTo>
              <a:lnTo>
                <a:pt x="18" y="22"/>
              </a:lnTo>
              <a:lnTo>
                <a:pt x="15" y="20"/>
              </a:lnTo>
              <a:lnTo>
                <a:pt x="13" y="20"/>
              </a:lnTo>
              <a:lnTo>
                <a:pt x="9" y="20"/>
              </a:lnTo>
              <a:lnTo>
                <a:pt x="9" y="18"/>
              </a:lnTo>
              <a:lnTo>
                <a:pt x="7" y="16"/>
              </a:lnTo>
              <a:lnTo>
                <a:pt x="6" y="17"/>
              </a:lnTo>
              <a:lnTo>
                <a:pt x="4" y="17"/>
              </a:lnTo>
              <a:lnTo>
                <a:pt x="1" y="16"/>
              </a:lnTo>
              <a:lnTo>
                <a:pt x="3" y="13"/>
              </a:lnTo>
              <a:close/>
            </a:path>
          </a:pathLst>
        </a:custGeom>
        <a:solidFill>
          <a:srgbClr val="FFFF80"/>
        </a:solidFill>
        <a:ln w="9525">
          <a:solidFill>
            <a:srgbClr val="000000"/>
          </a:solidFill>
          <a:miter lim="800000"/>
          <a:headEnd/>
          <a:tailEnd/>
        </a:ln>
      </xdr:spPr>
    </xdr:sp>
    <xdr:clientData/>
  </xdr:twoCellAnchor>
  <xdr:twoCellAnchor>
    <xdr:from>
      <xdr:col>1</xdr:col>
      <xdr:colOff>257175</xdr:colOff>
      <xdr:row>19</xdr:row>
      <xdr:rowOff>38100</xdr:rowOff>
    </xdr:from>
    <xdr:to>
      <xdr:col>1</xdr:col>
      <xdr:colOff>466725</xdr:colOff>
      <xdr:row>20</xdr:row>
      <xdr:rowOff>133350</xdr:rowOff>
    </xdr:to>
    <xdr:sp macro="modRegionSelect.Region_Click" textlink="">
      <xdr:nvSpPr>
        <xdr:cNvPr id="125097" name="ShapeReg_5"/>
        <xdr:cNvSpPr>
          <a:spLocks/>
        </xdr:cNvSpPr>
      </xdr:nvSpPr>
      <xdr:spPr bwMode="auto">
        <a:xfrm>
          <a:off x="466725" y="3238500"/>
          <a:ext cx="209550" cy="257175"/>
        </a:xfrm>
        <a:custGeom>
          <a:avLst/>
          <a:gdLst>
            <a:gd name="T0" fmla="*/ 2147483647 w 22"/>
            <a:gd name="T1" fmla="*/ 2147483647 h 27"/>
            <a:gd name="T2" fmla="*/ 2147483647 w 22"/>
            <a:gd name="T3" fmla="*/ 2147483647 h 27"/>
            <a:gd name="T4" fmla="*/ 2147483647 w 22"/>
            <a:gd name="T5" fmla="*/ 2147483647 h 27"/>
            <a:gd name="T6" fmla="*/ 2147483647 w 22"/>
            <a:gd name="T7" fmla="*/ 2147483647 h 27"/>
            <a:gd name="T8" fmla="*/ 2147483647 w 22"/>
            <a:gd name="T9" fmla="*/ 2147483647 h 27"/>
            <a:gd name="T10" fmla="*/ 2147483647 w 22"/>
            <a:gd name="T11" fmla="*/ 2147483647 h 27"/>
            <a:gd name="T12" fmla="*/ 2147483647 w 22"/>
            <a:gd name="T13" fmla="*/ 2147483647 h 27"/>
            <a:gd name="T14" fmla="*/ 2147483647 w 22"/>
            <a:gd name="T15" fmla="*/ 2147483647 h 27"/>
            <a:gd name="T16" fmla="*/ 2147483647 w 22"/>
            <a:gd name="T17" fmla="*/ 2147483647 h 27"/>
            <a:gd name="T18" fmla="*/ 2147483647 w 22"/>
            <a:gd name="T19" fmla="*/ 2147483647 h 27"/>
            <a:gd name="T20" fmla="*/ 0 w 22"/>
            <a:gd name="T21" fmla="*/ 2147483647 h 27"/>
            <a:gd name="T22" fmla="*/ 2147483647 w 22"/>
            <a:gd name="T23" fmla="*/ 0 h 27"/>
            <a:gd name="T24" fmla="*/ 2147483647 w 22"/>
            <a:gd name="T25" fmla="*/ 2147483647 h 27"/>
            <a:gd name="T26" fmla="*/ 2147483647 w 22"/>
            <a:gd name="T27" fmla="*/ 2147483647 h 27"/>
            <a:gd name="T28" fmla="*/ 2147483647 w 22"/>
            <a:gd name="T29" fmla="*/ 0 h 27"/>
            <a:gd name="T30" fmla="*/ 2147483647 w 22"/>
            <a:gd name="T31" fmla="*/ 2147483647 h 27"/>
            <a:gd name="T32" fmla="*/ 2147483647 w 22"/>
            <a:gd name="T33" fmla="*/ 2147483647 h 27"/>
            <a:gd name="T34" fmla="*/ 2147483647 w 22"/>
            <a:gd name="T35" fmla="*/ 2147483647 h 27"/>
            <a:gd name="T36" fmla="*/ 2147483647 w 22"/>
            <a:gd name="T37" fmla="*/ 2147483647 h 27"/>
            <a:gd name="T38" fmla="*/ 2147483647 w 22"/>
            <a:gd name="T39" fmla="*/ 2147483647 h 27"/>
            <a:gd name="T40" fmla="*/ 2147483647 w 22"/>
            <a:gd name="T41" fmla="*/ 2147483647 h 27"/>
            <a:gd name="T42" fmla="*/ 2147483647 w 22"/>
            <a:gd name="T43" fmla="*/ 2147483647 h 27"/>
            <a:gd name="T44" fmla="*/ 2147483647 w 22"/>
            <a:gd name="T45" fmla="*/ 2147483647 h 27"/>
            <a:gd name="T46" fmla="*/ 2147483647 w 22"/>
            <a:gd name="T47" fmla="*/ 2147483647 h 27"/>
            <a:gd name="T48" fmla="*/ 2147483647 w 22"/>
            <a:gd name="T49" fmla="*/ 2147483647 h 27"/>
            <a:gd name="T50" fmla="*/ 2147483647 w 22"/>
            <a:gd name="T51" fmla="*/ 2147483647 h 27"/>
            <a:gd name="T52" fmla="*/ 2147483647 w 22"/>
            <a:gd name="T53" fmla="*/ 2147483647 h 27"/>
            <a:gd name="T54" fmla="*/ 2147483647 w 22"/>
            <a:gd name="T55" fmla="*/ 2147483647 h 27"/>
            <a:gd name="T56" fmla="*/ 2147483647 w 22"/>
            <a:gd name="T57" fmla="*/ 2147483647 h 27"/>
            <a:gd name="T58" fmla="*/ 2147483647 w 22"/>
            <a:gd name="T59" fmla="*/ 2147483647 h 27"/>
            <a:gd name="T60" fmla="*/ 2147483647 w 22"/>
            <a:gd name="T61" fmla="*/ 2147483647 h 27"/>
            <a:gd name="T62" fmla="*/ 2147483647 w 22"/>
            <a:gd name="T63" fmla="*/ 2147483647 h 27"/>
            <a:gd name="T64" fmla="*/ 2147483647 w 22"/>
            <a:gd name="T65" fmla="*/ 2147483647 h 27"/>
            <a:gd name="T66" fmla="*/ 2147483647 w 22"/>
            <a:gd name="T67" fmla="*/ 2147483647 h 27"/>
            <a:gd name="T68" fmla="*/ 2147483647 w 22"/>
            <a:gd name="T69" fmla="*/ 2147483647 h 27"/>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w 22"/>
            <a:gd name="T106" fmla="*/ 0 h 27"/>
            <a:gd name="T107" fmla="*/ 22 w 22"/>
            <a:gd name="T108" fmla="*/ 27 h 27"/>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T105" t="T106" r="T107" b="T108"/>
          <a:pathLst>
            <a:path w="22" h="27">
              <a:moveTo>
                <a:pt x="14" y="27"/>
              </a:moveTo>
              <a:lnTo>
                <a:pt x="14" y="24"/>
              </a:lnTo>
              <a:lnTo>
                <a:pt x="12" y="22"/>
              </a:lnTo>
              <a:lnTo>
                <a:pt x="9" y="20"/>
              </a:lnTo>
              <a:lnTo>
                <a:pt x="10" y="17"/>
              </a:lnTo>
              <a:lnTo>
                <a:pt x="9" y="13"/>
              </a:lnTo>
              <a:lnTo>
                <a:pt x="7" y="11"/>
              </a:lnTo>
              <a:lnTo>
                <a:pt x="4" y="9"/>
              </a:lnTo>
              <a:lnTo>
                <a:pt x="3" y="6"/>
              </a:lnTo>
              <a:lnTo>
                <a:pt x="1" y="4"/>
              </a:lnTo>
              <a:lnTo>
                <a:pt x="0" y="2"/>
              </a:lnTo>
              <a:lnTo>
                <a:pt x="2" y="0"/>
              </a:lnTo>
              <a:lnTo>
                <a:pt x="5" y="1"/>
              </a:lnTo>
              <a:lnTo>
                <a:pt x="7" y="1"/>
              </a:lnTo>
              <a:lnTo>
                <a:pt x="8" y="0"/>
              </a:lnTo>
              <a:lnTo>
                <a:pt x="10" y="2"/>
              </a:lnTo>
              <a:lnTo>
                <a:pt x="10" y="4"/>
              </a:lnTo>
              <a:lnTo>
                <a:pt x="14" y="4"/>
              </a:lnTo>
              <a:lnTo>
                <a:pt x="16" y="4"/>
              </a:lnTo>
              <a:lnTo>
                <a:pt x="19" y="6"/>
              </a:lnTo>
              <a:lnTo>
                <a:pt x="21" y="8"/>
              </a:lnTo>
              <a:lnTo>
                <a:pt x="21" y="10"/>
              </a:lnTo>
              <a:lnTo>
                <a:pt x="22" y="12"/>
              </a:lnTo>
              <a:lnTo>
                <a:pt x="21" y="13"/>
              </a:lnTo>
              <a:lnTo>
                <a:pt x="22" y="14"/>
              </a:lnTo>
              <a:lnTo>
                <a:pt x="21" y="16"/>
              </a:lnTo>
              <a:lnTo>
                <a:pt x="20" y="16"/>
              </a:lnTo>
              <a:lnTo>
                <a:pt x="20" y="19"/>
              </a:lnTo>
              <a:lnTo>
                <a:pt x="20" y="21"/>
              </a:lnTo>
              <a:lnTo>
                <a:pt x="18" y="22"/>
              </a:lnTo>
              <a:lnTo>
                <a:pt x="18" y="24"/>
              </a:lnTo>
              <a:lnTo>
                <a:pt x="17" y="24"/>
              </a:lnTo>
              <a:lnTo>
                <a:pt x="17" y="26"/>
              </a:lnTo>
              <a:lnTo>
                <a:pt x="15" y="27"/>
              </a:lnTo>
              <a:lnTo>
                <a:pt x="14" y="27"/>
              </a:lnTo>
              <a:close/>
            </a:path>
          </a:pathLst>
        </a:custGeom>
        <a:solidFill>
          <a:srgbClr val="FFFF80"/>
        </a:solidFill>
        <a:ln w="9525">
          <a:solidFill>
            <a:srgbClr val="000000"/>
          </a:solidFill>
          <a:miter lim="800000"/>
          <a:headEnd/>
          <a:tailEnd/>
        </a:ln>
      </xdr:spPr>
    </xdr:sp>
    <xdr:clientData/>
  </xdr:twoCellAnchor>
  <xdr:twoCellAnchor>
    <xdr:from>
      <xdr:col>1</xdr:col>
      <xdr:colOff>400050</xdr:colOff>
      <xdr:row>19</xdr:row>
      <xdr:rowOff>85725</xdr:rowOff>
    </xdr:from>
    <xdr:to>
      <xdr:col>2</xdr:col>
      <xdr:colOff>95250</xdr:colOff>
      <xdr:row>21</xdr:row>
      <xdr:rowOff>66675</xdr:rowOff>
    </xdr:to>
    <xdr:sp macro="modRegionSelect.Region_Click" textlink="">
      <xdr:nvSpPr>
        <xdr:cNvPr id="125098" name="ShapeReg_10"/>
        <xdr:cNvSpPr>
          <a:spLocks/>
        </xdr:cNvSpPr>
      </xdr:nvSpPr>
      <xdr:spPr bwMode="auto">
        <a:xfrm>
          <a:off x="609600" y="3286125"/>
          <a:ext cx="304800" cy="304800"/>
        </a:xfrm>
        <a:custGeom>
          <a:avLst/>
          <a:gdLst>
            <a:gd name="T0" fmla="*/ 0 w 32"/>
            <a:gd name="T1" fmla="*/ 2147483647 h 32"/>
            <a:gd name="T2" fmla="*/ 2147483647 w 32"/>
            <a:gd name="T3" fmla="*/ 2147483647 h 32"/>
            <a:gd name="T4" fmla="*/ 2147483647 w 32"/>
            <a:gd name="T5" fmla="*/ 2147483647 h 32"/>
            <a:gd name="T6" fmla="*/ 2147483647 w 32"/>
            <a:gd name="T7" fmla="*/ 2147483647 h 32"/>
            <a:gd name="T8" fmla="*/ 2147483647 w 32"/>
            <a:gd name="T9" fmla="*/ 2147483647 h 32"/>
            <a:gd name="T10" fmla="*/ 2147483647 w 32"/>
            <a:gd name="T11" fmla="*/ 2147483647 h 32"/>
            <a:gd name="T12" fmla="*/ 2147483647 w 32"/>
            <a:gd name="T13" fmla="*/ 2147483647 h 32"/>
            <a:gd name="T14" fmla="*/ 2147483647 w 32"/>
            <a:gd name="T15" fmla="*/ 2147483647 h 32"/>
            <a:gd name="T16" fmla="*/ 2147483647 w 32"/>
            <a:gd name="T17" fmla="*/ 2147483647 h 32"/>
            <a:gd name="T18" fmla="*/ 2147483647 w 32"/>
            <a:gd name="T19" fmla="*/ 2147483647 h 32"/>
            <a:gd name="T20" fmla="*/ 2147483647 w 32"/>
            <a:gd name="T21" fmla="*/ 2147483647 h 32"/>
            <a:gd name="T22" fmla="*/ 2147483647 w 32"/>
            <a:gd name="T23" fmla="*/ 2147483647 h 32"/>
            <a:gd name="T24" fmla="*/ 2147483647 w 32"/>
            <a:gd name="T25" fmla="*/ 2147483647 h 32"/>
            <a:gd name="T26" fmla="*/ 2147483647 w 32"/>
            <a:gd name="T27" fmla="*/ 2147483647 h 32"/>
            <a:gd name="T28" fmla="*/ 2147483647 w 32"/>
            <a:gd name="T29" fmla="*/ 2147483647 h 32"/>
            <a:gd name="T30" fmla="*/ 2147483647 w 32"/>
            <a:gd name="T31" fmla="*/ 2147483647 h 32"/>
            <a:gd name="T32" fmla="*/ 2147483647 w 32"/>
            <a:gd name="T33" fmla="*/ 2147483647 h 32"/>
            <a:gd name="T34" fmla="*/ 2147483647 w 32"/>
            <a:gd name="T35" fmla="*/ 2147483647 h 32"/>
            <a:gd name="T36" fmla="*/ 2147483647 w 32"/>
            <a:gd name="T37" fmla="*/ 0 h 32"/>
            <a:gd name="T38" fmla="*/ 2147483647 w 32"/>
            <a:gd name="T39" fmla="*/ 0 h 32"/>
            <a:gd name="T40" fmla="*/ 2147483647 w 32"/>
            <a:gd name="T41" fmla="*/ 2147483647 h 32"/>
            <a:gd name="T42" fmla="*/ 2147483647 w 32"/>
            <a:gd name="T43" fmla="*/ 2147483647 h 32"/>
            <a:gd name="T44" fmla="*/ 2147483647 w 32"/>
            <a:gd name="T45" fmla="*/ 2147483647 h 32"/>
            <a:gd name="T46" fmla="*/ 2147483647 w 32"/>
            <a:gd name="T47" fmla="*/ 2147483647 h 32"/>
            <a:gd name="T48" fmla="*/ 2147483647 w 32"/>
            <a:gd name="T49" fmla="*/ 2147483647 h 32"/>
            <a:gd name="T50" fmla="*/ 2147483647 w 32"/>
            <a:gd name="T51" fmla="*/ 2147483647 h 32"/>
            <a:gd name="T52" fmla="*/ 2147483647 w 32"/>
            <a:gd name="T53" fmla="*/ 2147483647 h 32"/>
            <a:gd name="T54" fmla="*/ 2147483647 w 32"/>
            <a:gd name="T55" fmla="*/ 2147483647 h 32"/>
            <a:gd name="T56" fmla="*/ 2147483647 w 32"/>
            <a:gd name="T57" fmla="*/ 2147483647 h 32"/>
            <a:gd name="T58" fmla="*/ 2147483647 w 32"/>
            <a:gd name="T59" fmla="*/ 2147483647 h 32"/>
            <a:gd name="T60" fmla="*/ 2147483647 w 32"/>
            <a:gd name="T61" fmla="*/ 2147483647 h 32"/>
            <a:gd name="T62" fmla="*/ 2147483647 w 32"/>
            <a:gd name="T63" fmla="*/ 2147483647 h 32"/>
            <a:gd name="T64" fmla="*/ 2147483647 w 32"/>
            <a:gd name="T65" fmla="*/ 2147483647 h 32"/>
            <a:gd name="T66" fmla="*/ 2147483647 w 32"/>
            <a:gd name="T67" fmla="*/ 2147483647 h 32"/>
            <a:gd name="T68" fmla="*/ 2147483647 w 32"/>
            <a:gd name="T69" fmla="*/ 2147483647 h 32"/>
            <a:gd name="T70" fmla="*/ 2147483647 w 32"/>
            <a:gd name="T71" fmla="*/ 2147483647 h 32"/>
            <a:gd name="T72" fmla="*/ 2147483647 w 32"/>
            <a:gd name="T73" fmla="*/ 2147483647 h 32"/>
            <a:gd name="T74" fmla="*/ 2147483647 w 32"/>
            <a:gd name="T75" fmla="*/ 2147483647 h 32"/>
            <a:gd name="T76" fmla="*/ 2147483647 w 32"/>
            <a:gd name="T77" fmla="*/ 2147483647 h 32"/>
            <a:gd name="T78" fmla="*/ 2147483647 w 32"/>
            <a:gd name="T79" fmla="*/ 2147483647 h 32"/>
            <a:gd name="T80" fmla="*/ 2147483647 w 32"/>
            <a:gd name="T81" fmla="*/ 2147483647 h 32"/>
            <a:gd name="T82" fmla="*/ 2147483647 w 32"/>
            <a:gd name="T83" fmla="*/ 2147483647 h 32"/>
            <a:gd name="T84" fmla="*/ 2147483647 w 32"/>
            <a:gd name="T85" fmla="*/ 2147483647 h 32"/>
            <a:gd name="T86" fmla="*/ 2147483647 w 32"/>
            <a:gd name="T87" fmla="*/ 2147483647 h 32"/>
            <a:gd name="T88" fmla="*/ 2147483647 w 32"/>
            <a:gd name="T89" fmla="*/ 2147483647 h 32"/>
            <a:gd name="T90" fmla="*/ 2147483647 w 32"/>
            <a:gd name="T91" fmla="*/ 2147483647 h 32"/>
            <a:gd name="T92" fmla="*/ 2147483647 w 32"/>
            <a:gd name="T93" fmla="*/ 2147483647 h 32"/>
            <a:gd name="T94" fmla="*/ 2147483647 w 32"/>
            <a:gd name="T95" fmla="*/ 2147483647 h 32"/>
            <a:gd name="T96" fmla="*/ 2147483647 w 32"/>
            <a:gd name="T97" fmla="*/ 2147483647 h 32"/>
            <a:gd name="T98" fmla="*/ 2147483647 w 32"/>
            <a:gd name="T99" fmla="*/ 2147483647 h 32"/>
            <a:gd name="T100" fmla="*/ 2147483647 w 32"/>
            <a:gd name="T101" fmla="*/ 2147483647 h 32"/>
            <a:gd name="T102" fmla="*/ 2147483647 w 32"/>
            <a:gd name="T103" fmla="*/ 2147483647 h 32"/>
            <a:gd name="T104" fmla="*/ 0 w 32"/>
            <a:gd name="T105" fmla="*/ 2147483647 h 32"/>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w 32"/>
            <a:gd name="T160" fmla="*/ 0 h 32"/>
            <a:gd name="T161" fmla="*/ 32 w 32"/>
            <a:gd name="T162" fmla="*/ 32 h 32"/>
          </a:gdLst>
          <a:ahLst/>
          <a:cxnLst>
            <a:cxn ang="T106">
              <a:pos x="T0" y="T1"/>
            </a:cxn>
            <a:cxn ang="T107">
              <a:pos x="T2" y="T3"/>
            </a:cxn>
            <a:cxn ang="T108">
              <a:pos x="T4" y="T5"/>
            </a:cxn>
            <a:cxn ang="T109">
              <a:pos x="T6" y="T7"/>
            </a:cxn>
            <a:cxn ang="T110">
              <a:pos x="T8" y="T9"/>
            </a:cxn>
            <a:cxn ang="T111">
              <a:pos x="T10" y="T11"/>
            </a:cxn>
            <a:cxn ang="T112">
              <a:pos x="T12" y="T13"/>
            </a:cxn>
            <a:cxn ang="T113">
              <a:pos x="T14" y="T15"/>
            </a:cxn>
            <a:cxn ang="T114">
              <a:pos x="T16" y="T17"/>
            </a:cxn>
            <a:cxn ang="T115">
              <a:pos x="T18" y="T19"/>
            </a:cxn>
            <a:cxn ang="T116">
              <a:pos x="T20" y="T21"/>
            </a:cxn>
            <a:cxn ang="T117">
              <a:pos x="T22" y="T23"/>
            </a:cxn>
            <a:cxn ang="T118">
              <a:pos x="T24" y="T25"/>
            </a:cxn>
            <a:cxn ang="T119">
              <a:pos x="T26" y="T27"/>
            </a:cxn>
            <a:cxn ang="T120">
              <a:pos x="T28" y="T29"/>
            </a:cxn>
            <a:cxn ang="T121">
              <a:pos x="T30" y="T31"/>
            </a:cxn>
            <a:cxn ang="T122">
              <a:pos x="T32" y="T33"/>
            </a:cxn>
            <a:cxn ang="T123">
              <a:pos x="T34" y="T35"/>
            </a:cxn>
            <a:cxn ang="T124">
              <a:pos x="T36" y="T37"/>
            </a:cxn>
            <a:cxn ang="T125">
              <a:pos x="T38" y="T39"/>
            </a:cxn>
            <a:cxn ang="T126">
              <a:pos x="T40" y="T41"/>
            </a:cxn>
            <a:cxn ang="T127">
              <a:pos x="T42" y="T43"/>
            </a:cxn>
            <a:cxn ang="T128">
              <a:pos x="T44" y="T45"/>
            </a:cxn>
            <a:cxn ang="T129">
              <a:pos x="T46" y="T47"/>
            </a:cxn>
            <a:cxn ang="T130">
              <a:pos x="T48" y="T49"/>
            </a:cxn>
            <a:cxn ang="T131">
              <a:pos x="T50" y="T51"/>
            </a:cxn>
            <a:cxn ang="T132">
              <a:pos x="T52" y="T53"/>
            </a:cxn>
            <a:cxn ang="T133">
              <a:pos x="T54" y="T55"/>
            </a:cxn>
            <a:cxn ang="T134">
              <a:pos x="T56" y="T57"/>
            </a:cxn>
            <a:cxn ang="T135">
              <a:pos x="T58" y="T59"/>
            </a:cxn>
            <a:cxn ang="T136">
              <a:pos x="T60" y="T61"/>
            </a:cxn>
            <a:cxn ang="T137">
              <a:pos x="T62" y="T63"/>
            </a:cxn>
            <a:cxn ang="T138">
              <a:pos x="T64" y="T65"/>
            </a:cxn>
            <a:cxn ang="T139">
              <a:pos x="T66" y="T67"/>
            </a:cxn>
            <a:cxn ang="T140">
              <a:pos x="T68" y="T69"/>
            </a:cxn>
            <a:cxn ang="T141">
              <a:pos x="T70" y="T71"/>
            </a:cxn>
            <a:cxn ang="T142">
              <a:pos x="T72" y="T73"/>
            </a:cxn>
            <a:cxn ang="T143">
              <a:pos x="T74" y="T75"/>
            </a:cxn>
            <a:cxn ang="T144">
              <a:pos x="T76" y="T77"/>
            </a:cxn>
            <a:cxn ang="T145">
              <a:pos x="T78" y="T79"/>
            </a:cxn>
            <a:cxn ang="T146">
              <a:pos x="T80" y="T81"/>
            </a:cxn>
            <a:cxn ang="T147">
              <a:pos x="T82" y="T83"/>
            </a:cxn>
            <a:cxn ang="T148">
              <a:pos x="T84" y="T85"/>
            </a:cxn>
            <a:cxn ang="T149">
              <a:pos x="T86" y="T87"/>
            </a:cxn>
            <a:cxn ang="T150">
              <a:pos x="T88" y="T89"/>
            </a:cxn>
            <a:cxn ang="T151">
              <a:pos x="T90" y="T91"/>
            </a:cxn>
            <a:cxn ang="T152">
              <a:pos x="T92" y="T93"/>
            </a:cxn>
            <a:cxn ang="T153">
              <a:pos x="T94" y="T95"/>
            </a:cxn>
            <a:cxn ang="T154">
              <a:pos x="T96" y="T97"/>
            </a:cxn>
            <a:cxn ang="T155">
              <a:pos x="T98" y="T99"/>
            </a:cxn>
            <a:cxn ang="T156">
              <a:pos x="T100" y="T101"/>
            </a:cxn>
            <a:cxn ang="T157">
              <a:pos x="T102" y="T103"/>
            </a:cxn>
            <a:cxn ang="T158">
              <a:pos x="T104" y="T105"/>
            </a:cxn>
          </a:cxnLst>
          <a:rect l="T159" t="T160" r="T161" b="T162"/>
          <a:pathLst>
            <a:path w="32" h="32">
              <a:moveTo>
                <a:pt x="0" y="22"/>
              </a:moveTo>
              <a:lnTo>
                <a:pt x="2" y="21"/>
              </a:lnTo>
              <a:lnTo>
                <a:pt x="2" y="19"/>
              </a:lnTo>
              <a:lnTo>
                <a:pt x="3" y="19"/>
              </a:lnTo>
              <a:lnTo>
                <a:pt x="3" y="17"/>
              </a:lnTo>
              <a:lnTo>
                <a:pt x="5" y="16"/>
              </a:lnTo>
              <a:lnTo>
                <a:pt x="5" y="14"/>
              </a:lnTo>
              <a:lnTo>
                <a:pt x="5" y="11"/>
              </a:lnTo>
              <a:lnTo>
                <a:pt x="6" y="11"/>
              </a:lnTo>
              <a:lnTo>
                <a:pt x="7" y="9"/>
              </a:lnTo>
              <a:lnTo>
                <a:pt x="6" y="8"/>
              </a:lnTo>
              <a:lnTo>
                <a:pt x="7" y="7"/>
              </a:lnTo>
              <a:lnTo>
                <a:pt x="6" y="5"/>
              </a:lnTo>
              <a:lnTo>
                <a:pt x="8" y="4"/>
              </a:lnTo>
              <a:lnTo>
                <a:pt x="8" y="2"/>
              </a:lnTo>
              <a:lnTo>
                <a:pt x="9" y="1"/>
              </a:lnTo>
              <a:lnTo>
                <a:pt x="11" y="2"/>
              </a:lnTo>
              <a:lnTo>
                <a:pt x="13" y="0"/>
              </a:lnTo>
              <a:lnTo>
                <a:pt x="15" y="0"/>
              </a:lnTo>
              <a:lnTo>
                <a:pt x="16" y="2"/>
              </a:lnTo>
              <a:lnTo>
                <a:pt x="18" y="3"/>
              </a:lnTo>
              <a:lnTo>
                <a:pt x="18" y="6"/>
              </a:lnTo>
              <a:lnTo>
                <a:pt x="19" y="7"/>
              </a:lnTo>
              <a:lnTo>
                <a:pt x="21" y="7"/>
              </a:lnTo>
              <a:lnTo>
                <a:pt x="23" y="10"/>
              </a:lnTo>
              <a:lnTo>
                <a:pt x="25" y="11"/>
              </a:lnTo>
              <a:lnTo>
                <a:pt x="24" y="14"/>
              </a:lnTo>
              <a:lnTo>
                <a:pt x="26" y="15"/>
              </a:lnTo>
              <a:lnTo>
                <a:pt x="28" y="16"/>
              </a:lnTo>
              <a:lnTo>
                <a:pt x="29" y="18"/>
              </a:lnTo>
              <a:lnTo>
                <a:pt x="31" y="19"/>
              </a:lnTo>
              <a:lnTo>
                <a:pt x="31" y="22"/>
              </a:lnTo>
              <a:lnTo>
                <a:pt x="32" y="25"/>
              </a:lnTo>
              <a:lnTo>
                <a:pt x="31" y="26"/>
              </a:lnTo>
              <a:lnTo>
                <a:pt x="29" y="26"/>
              </a:lnTo>
              <a:lnTo>
                <a:pt x="27" y="25"/>
              </a:lnTo>
              <a:lnTo>
                <a:pt x="26" y="23"/>
              </a:lnTo>
              <a:lnTo>
                <a:pt x="24" y="23"/>
              </a:lnTo>
              <a:lnTo>
                <a:pt x="22" y="24"/>
              </a:lnTo>
              <a:lnTo>
                <a:pt x="19" y="24"/>
              </a:lnTo>
              <a:lnTo>
                <a:pt x="18" y="28"/>
              </a:lnTo>
              <a:lnTo>
                <a:pt x="15" y="31"/>
              </a:lnTo>
              <a:lnTo>
                <a:pt x="11" y="31"/>
              </a:lnTo>
              <a:lnTo>
                <a:pt x="10" y="32"/>
              </a:lnTo>
              <a:lnTo>
                <a:pt x="8" y="32"/>
              </a:lnTo>
              <a:lnTo>
                <a:pt x="7" y="31"/>
              </a:lnTo>
              <a:lnTo>
                <a:pt x="5" y="31"/>
              </a:lnTo>
              <a:lnTo>
                <a:pt x="5" y="29"/>
              </a:lnTo>
              <a:lnTo>
                <a:pt x="4" y="28"/>
              </a:lnTo>
              <a:lnTo>
                <a:pt x="2" y="27"/>
              </a:lnTo>
              <a:lnTo>
                <a:pt x="2" y="24"/>
              </a:lnTo>
              <a:lnTo>
                <a:pt x="0" y="22"/>
              </a:lnTo>
              <a:close/>
            </a:path>
          </a:pathLst>
        </a:custGeom>
        <a:solidFill>
          <a:srgbClr val="FFFF80"/>
        </a:solidFill>
        <a:ln w="9525">
          <a:solidFill>
            <a:srgbClr val="000000"/>
          </a:solidFill>
          <a:miter lim="800000"/>
          <a:headEnd/>
          <a:tailEnd/>
        </a:ln>
      </xdr:spPr>
    </xdr:sp>
    <xdr:clientData/>
  </xdr:twoCellAnchor>
  <xdr:twoCellAnchor>
    <xdr:from>
      <xdr:col>1</xdr:col>
      <xdr:colOff>38100</xdr:colOff>
      <xdr:row>24</xdr:row>
      <xdr:rowOff>47625</xdr:rowOff>
    </xdr:from>
    <xdr:to>
      <xdr:col>1</xdr:col>
      <xdr:colOff>200025</xdr:colOff>
      <xdr:row>25</xdr:row>
      <xdr:rowOff>38100</xdr:rowOff>
    </xdr:to>
    <xdr:sp macro="modRegionSelect.Region_Click" textlink="">
      <xdr:nvSpPr>
        <xdr:cNvPr id="125099" name="ShapeReg_22"/>
        <xdr:cNvSpPr>
          <a:spLocks/>
        </xdr:cNvSpPr>
      </xdr:nvSpPr>
      <xdr:spPr bwMode="auto">
        <a:xfrm>
          <a:off x="247650" y="4057650"/>
          <a:ext cx="161925" cy="152400"/>
        </a:xfrm>
        <a:custGeom>
          <a:avLst/>
          <a:gdLst>
            <a:gd name="T0" fmla="*/ 2147483647 w 17"/>
            <a:gd name="T1" fmla="*/ 2147483647 h 16"/>
            <a:gd name="T2" fmla="*/ 2147483647 w 17"/>
            <a:gd name="T3" fmla="*/ 2147483647 h 16"/>
            <a:gd name="T4" fmla="*/ 2147483647 w 17"/>
            <a:gd name="T5" fmla="*/ 2147483647 h 16"/>
            <a:gd name="T6" fmla="*/ 2147483647 w 17"/>
            <a:gd name="T7" fmla="*/ 2147483647 h 16"/>
            <a:gd name="T8" fmla="*/ 0 w 17"/>
            <a:gd name="T9" fmla="*/ 2147483647 h 16"/>
            <a:gd name="T10" fmla="*/ 0 w 17"/>
            <a:gd name="T11" fmla="*/ 2147483647 h 16"/>
            <a:gd name="T12" fmla="*/ 2147483647 w 17"/>
            <a:gd name="T13" fmla="*/ 2147483647 h 16"/>
            <a:gd name="T14" fmla="*/ 2147483647 w 17"/>
            <a:gd name="T15" fmla="*/ 2147483647 h 16"/>
            <a:gd name="T16" fmla="*/ 2147483647 w 17"/>
            <a:gd name="T17" fmla="*/ 0 h 16"/>
            <a:gd name="T18" fmla="*/ 2147483647 w 17"/>
            <a:gd name="T19" fmla="*/ 0 h 16"/>
            <a:gd name="T20" fmla="*/ 2147483647 w 17"/>
            <a:gd name="T21" fmla="*/ 2147483647 h 16"/>
            <a:gd name="T22" fmla="*/ 2147483647 w 17"/>
            <a:gd name="T23" fmla="*/ 2147483647 h 16"/>
            <a:gd name="T24" fmla="*/ 2147483647 w 17"/>
            <a:gd name="T25" fmla="*/ 2147483647 h 16"/>
            <a:gd name="T26" fmla="*/ 2147483647 w 17"/>
            <a:gd name="T27" fmla="*/ 2147483647 h 16"/>
            <a:gd name="T28" fmla="*/ 2147483647 w 17"/>
            <a:gd name="T29" fmla="*/ 2147483647 h 16"/>
            <a:gd name="T30" fmla="*/ 2147483647 w 17"/>
            <a:gd name="T31" fmla="*/ 2147483647 h 16"/>
            <a:gd name="T32" fmla="*/ 2147483647 w 17"/>
            <a:gd name="T33" fmla="*/ 2147483647 h 16"/>
            <a:gd name="T34" fmla="*/ 2147483647 w 17"/>
            <a:gd name="T35" fmla="*/ 2147483647 h 16"/>
            <a:gd name="T36" fmla="*/ 2147483647 w 17"/>
            <a:gd name="T37" fmla="*/ 2147483647 h 16"/>
            <a:gd name="T38" fmla="*/ 2147483647 w 17"/>
            <a:gd name="T39" fmla="*/ 2147483647 h 16"/>
            <a:gd name="T40" fmla="*/ 2147483647 w 17"/>
            <a:gd name="T41" fmla="*/ 2147483647 h 16"/>
            <a:gd name="T42" fmla="*/ 2147483647 w 17"/>
            <a:gd name="T43" fmla="*/ 2147483647 h 16"/>
            <a:gd name="T44" fmla="*/ 2147483647 w 17"/>
            <a:gd name="T45" fmla="*/ 2147483647 h 16"/>
            <a:gd name="T46" fmla="*/ 2147483647 w 17"/>
            <a:gd name="T47" fmla="*/ 2147483647 h 16"/>
            <a:gd name="T48" fmla="*/ 2147483647 w 17"/>
            <a:gd name="T49" fmla="*/ 2147483647 h 16"/>
            <a:gd name="T50" fmla="*/ 2147483647 w 17"/>
            <a:gd name="T51" fmla="*/ 2147483647 h 16"/>
            <a:gd name="T52" fmla="*/ 2147483647 w 17"/>
            <a:gd name="T53" fmla="*/ 2147483647 h 16"/>
            <a:gd name="T54" fmla="*/ 2147483647 w 17"/>
            <a:gd name="T55" fmla="*/ 2147483647 h 1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w 17"/>
            <a:gd name="T85" fmla="*/ 0 h 16"/>
            <a:gd name="T86" fmla="*/ 17 w 17"/>
            <a:gd name="T87" fmla="*/ 16 h 16"/>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T84" t="T85" r="T86" b="T87"/>
          <a:pathLst>
            <a:path w="17" h="16">
              <a:moveTo>
                <a:pt x="8" y="16"/>
              </a:moveTo>
              <a:lnTo>
                <a:pt x="6" y="15"/>
              </a:lnTo>
              <a:lnTo>
                <a:pt x="3" y="13"/>
              </a:lnTo>
              <a:lnTo>
                <a:pt x="2" y="9"/>
              </a:lnTo>
              <a:lnTo>
                <a:pt x="0" y="6"/>
              </a:lnTo>
              <a:lnTo>
                <a:pt x="0" y="4"/>
              </a:lnTo>
              <a:lnTo>
                <a:pt x="1" y="2"/>
              </a:lnTo>
              <a:lnTo>
                <a:pt x="3" y="2"/>
              </a:lnTo>
              <a:lnTo>
                <a:pt x="5" y="0"/>
              </a:lnTo>
              <a:lnTo>
                <a:pt x="6" y="0"/>
              </a:lnTo>
              <a:lnTo>
                <a:pt x="7" y="2"/>
              </a:lnTo>
              <a:lnTo>
                <a:pt x="8" y="4"/>
              </a:lnTo>
              <a:lnTo>
                <a:pt x="10" y="4"/>
              </a:lnTo>
              <a:lnTo>
                <a:pt x="12" y="1"/>
              </a:lnTo>
              <a:lnTo>
                <a:pt x="14" y="2"/>
              </a:lnTo>
              <a:lnTo>
                <a:pt x="14" y="4"/>
              </a:lnTo>
              <a:lnTo>
                <a:pt x="15" y="5"/>
              </a:lnTo>
              <a:lnTo>
                <a:pt x="16" y="6"/>
              </a:lnTo>
              <a:lnTo>
                <a:pt x="17" y="8"/>
              </a:lnTo>
              <a:lnTo>
                <a:pt x="14" y="8"/>
              </a:lnTo>
              <a:lnTo>
                <a:pt x="14" y="9"/>
              </a:lnTo>
              <a:lnTo>
                <a:pt x="15" y="10"/>
              </a:lnTo>
              <a:lnTo>
                <a:pt x="15" y="11"/>
              </a:lnTo>
              <a:lnTo>
                <a:pt x="15" y="13"/>
              </a:lnTo>
              <a:lnTo>
                <a:pt x="13" y="13"/>
              </a:lnTo>
              <a:lnTo>
                <a:pt x="11" y="13"/>
              </a:lnTo>
              <a:lnTo>
                <a:pt x="10" y="15"/>
              </a:lnTo>
              <a:lnTo>
                <a:pt x="8" y="16"/>
              </a:lnTo>
              <a:close/>
            </a:path>
          </a:pathLst>
        </a:custGeom>
        <a:solidFill>
          <a:srgbClr val="AA6CA6"/>
        </a:solidFill>
        <a:ln w="9525">
          <a:solidFill>
            <a:srgbClr val="000000"/>
          </a:solidFill>
          <a:miter lim="800000"/>
          <a:headEnd/>
          <a:tailEnd/>
        </a:ln>
      </xdr:spPr>
    </xdr:sp>
    <xdr:clientData/>
  </xdr:twoCellAnchor>
  <xdr:twoCellAnchor>
    <xdr:from>
      <xdr:col>1</xdr:col>
      <xdr:colOff>161925</xdr:colOff>
      <xdr:row>25</xdr:row>
      <xdr:rowOff>76200</xdr:rowOff>
    </xdr:from>
    <xdr:to>
      <xdr:col>1</xdr:col>
      <xdr:colOff>304800</xdr:colOff>
      <xdr:row>26</xdr:row>
      <xdr:rowOff>47625</xdr:rowOff>
    </xdr:to>
    <xdr:sp macro="modRegionSelect.Region_Click" textlink="">
      <xdr:nvSpPr>
        <xdr:cNvPr id="125100" name="ShapeReg_58"/>
        <xdr:cNvSpPr>
          <a:spLocks/>
        </xdr:cNvSpPr>
      </xdr:nvSpPr>
      <xdr:spPr bwMode="auto">
        <a:xfrm>
          <a:off x="371475" y="4248150"/>
          <a:ext cx="142875" cy="133350"/>
        </a:xfrm>
        <a:custGeom>
          <a:avLst/>
          <a:gdLst>
            <a:gd name="T0" fmla="*/ 0 w 15"/>
            <a:gd name="T1" fmla="*/ 2147483647 h 14"/>
            <a:gd name="T2" fmla="*/ 2147483647 w 15"/>
            <a:gd name="T3" fmla="*/ 2147483647 h 14"/>
            <a:gd name="T4" fmla="*/ 2147483647 w 15"/>
            <a:gd name="T5" fmla="*/ 2147483647 h 14"/>
            <a:gd name="T6" fmla="*/ 2147483647 w 15"/>
            <a:gd name="T7" fmla="*/ 2147483647 h 14"/>
            <a:gd name="T8" fmla="*/ 2147483647 w 15"/>
            <a:gd name="T9" fmla="*/ 2147483647 h 14"/>
            <a:gd name="T10" fmla="*/ 2147483647 w 15"/>
            <a:gd name="T11" fmla="*/ 2147483647 h 14"/>
            <a:gd name="T12" fmla="*/ 2147483647 w 15"/>
            <a:gd name="T13" fmla="*/ 2147483647 h 14"/>
            <a:gd name="T14" fmla="*/ 2147483647 w 15"/>
            <a:gd name="T15" fmla="*/ 2147483647 h 14"/>
            <a:gd name="T16" fmla="*/ 2147483647 w 15"/>
            <a:gd name="T17" fmla="*/ 2147483647 h 14"/>
            <a:gd name="T18" fmla="*/ 2147483647 w 15"/>
            <a:gd name="T19" fmla="*/ 2147483647 h 14"/>
            <a:gd name="T20" fmla="*/ 2147483647 w 15"/>
            <a:gd name="T21" fmla="*/ 2147483647 h 14"/>
            <a:gd name="T22" fmla="*/ 2147483647 w 15"/>
            <a:gd name="T23" fmla="*/ 2147483647 h 14"/>
            <a:gd name="T24" fmla="*/ 2147483647 w 15"/>
            <a:gd name="T25" fmla="*/ 2147483647 h 14"/>
            <a:gd name="T26" fmla="*/ 2147483647 w 15"/>
            <a:gd name="T27" fmla="*/ 2147483647 h 14"/>
            <a:gd name="T28" fmla="*/ 2147483647 w 15"/>
            <a:gd name="T29" fmla="*/ 0 h 14"/>
            <a:gd name="T30" fmla="*/ 2147483647 w 15"/>
            <a:gd name="T31" fmla="*/ 2147483647 h 14"/>
            <a:gd name="T32" fmla="*/ 2147483647 w 15"/>
            <a:gd name="T33" fmla="*/ 2147483647 h 14"/>
            <a:gd name="T34" fmla="*/ 2147483647 w 15"/>
            <a:gd name="T35" fmla="*/ 2147483647 h 14"/>
            <a:gd name="T36" fmla="*/ 2147483647 w 15"/>
            <a:gd name="T37" fmla="*/ 2147483647 h 14"/>
            <a:gd name="T38" fmla="*/ 2147483647 w 15"/>
            <a:gd name="T39" fmla="*/ 2147483647 h 14"/>
            <a:gd name="T40" fmla="*/ 2147483647 w 15"/>
            <a:gd name="T41" fmla="*/ 2147483647 h 14"/>
            <a:gd name="T42" fmla="*/ 2147483647 w 15"/>
            <a:gd name="T43" fmla="*/ 2147483647 h 14"/>
            <a:gd name="T44" fmla="*/ 2147483647 w 15"/>
            <a:gd name="T45" fmla="*/ 2147483647 h 14"/>
            <a:gd name="T46" fmla="*/ 2147483647 w 15"/>
            <a:gd name="T47" fmla="*/ 2147483647 h 14"/>
            <a:gd name="T48" fmla="*/ 0 w 15"/>
            <a:gd name="T49" fmla="*/ 2147483647 h 14"/>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
            <a:gd name="T76" fmla="*/ 0 h 14"/>
            <a:gd name="T77" fmla="*/ 15 w 15"/>
            <a:gd name="T78" fmla="*/ 14 h 14"/>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 h="14">
              <a:moveTo>
                <a:pt x="0" y="5"/>
              </a:moveTo>
              <a:lnTo>
                <a:pt x="1" y="9"/>
              </a:lnTo>
              <a:lnTo>
                <a:pt x="2" y="11"/>
              </a:lnTo>
              <a:lnTo>
                <a:pt x="5" y="11"/>
              </a:lnTo>
              <a:lnTo>
                <a:pt x="7" y="13"/>
              </a:lnTo>
              <a:lnTo>
                <a:pt x="7" y="14"/>
              </a:lnTo>
              <a:lnTo>
                <a:pt x="9" y="12"/>
              </a:lnTo>
              <a:lnTo>
                <a:pt x="11" y="12"/>
              </a:lnTo>
              <a:lnTo>
                <a:pt x="11" y="11"/>
              </a:lnTo>
              <a:lnTo>
                <a:pt x="10" y="9"/>
              </a:lnTo>
              <a:lnTo>
                <a:pt x="11" y="6"/>
              </a:lnTo>
              <a:lnTo>
                <a:pt x="13" y="5"/>
              </a:lnTo>
              <a:lnTo>
                <a:pt x="15" y="5"/>
              </a:lnTo>
              <a:lnTo>
                <a:pt x="15" y="3"/>
              </a:lnTo>
              <a:lnTo>
                <a:pt x="12" y="0"/>
              </a:lnTo>
              <a:lnTo>
                <a:pt x="11" y="1"/>
              </a:lnTo>
              <a:lnTo>
                <a:pt x="11" y="3"/>
              </a:lnTo>
              <a:lnTo>
                <a:pt x="10" y="4"/>
              </a:lnTo>
              <a:lnTo>
                <a:pt x="8" y="4"/>
              </a:lnTo>
              <a:lnTo>
                <a:pt x="7" y="5"/>
              </a:lnTo>
              <a:lnTo>
                <a:pt x="6" y="4"/>
              </a:lnTo>
              <a:lnTo>
                <a:pt x="4" y="4"/>
              </a:lnTo>
              <a:lnTo>
                <a:pt x="3" y="4"/>
              </a:lnTo>
              <a:lnTo>
                <a:pt x="2" y="4"/>
              </a:lnTo>
              <a:lnTo>
                <a:pt x="0" y="5"/>
              </a:lnTo>
              <a:close/>
            </a:path>
          </a:pathLst>
        </a:custGeom>
        <a:solidFill>
          <a:srgbClr val="AA6CA6"/>
        </a:solidFill>
        <a:ln w="9525">
          <a:solidFill>
            <a:srgbClr val="000000"/>
          </a:solidFill>
          <a:miter lim="800000"/>
          <a:headEnd/>
          <a:tailEnd/>
        </a:ln>
      </xdr:spPr>
    </xdr:sp>
    <xdr:clientData/>
  </xdr:twoCellAnchor>
  <xdr:twoCellAnchor>
    <xdr:from>
      <xdr:col>1</xdr:col>
      <xdr:colOff>228600</xdr:colOff>
      <xdr:row>25</xdr:row>
      <xdr:rowOff>123825</xdr:rowOff>
    </xdr:from>
    <xdr:to>
      <xdr:col>1</xdr:col>
      <xdr:colOff>314325</xdr:colOff>
      <xdr:row>26</xdr:row>
      <xdr:rowOff>76200</xdr:rowOff>
    </xdr:to>
    <xdr:sp macro="modRegionSelect.Region_Click" textlink="">
      <xdr:nvSpPr>
        <xdr:cNvPr id="125101" name="ShapeReg_51"/>
        <xdr:cNvSpPr>
          <a:spLocks/>
        </xdr:cNvSpPr>
      </xdr:nvSpPr>
      <xdr:spPr bwMode="auto">
        <a:xfrm>
          <a:off x="438150" y="4295775"/>
          <a:ext cx="85725" cy="114300"/>
        </a:xfrm>
        <a:custGeom>
          <a:avLst/>
          <a:gdLst>
            <a:gd name="T0" fmla="*/ 2147483647 w 9"/>
            <a:gd name="T1" fmla="*/ 2147483647 h 12"/>
            <a:gd name="T2" fmla="*/ 2147483647 w 9"/>
            <a:gd name="T3" fmla="*/ 2147483647 h 12"/>
            <a:gd name="T4" fmla="*/ 2147483647 w 9"/>
            <a:gd name="T5" fmla="*/ 2147483647 h 12"/>
            <a:gd name="T6" fmla="*/ 2147483647 w 9"/>
            <a:gd name="T7" fmla="*/ 2147483647 h 12"/>
            <a:gd name="T8" fmla="*/ 2147483647 w 9"/>
            <a:gd name="T9" fmla="*/ 2147483647 h 12"/>
            <a:gd name="T10" fmla="*/ 0 w 9"/>
            <a:gd name="T11" fmla="*/ 2147483647 h 12"/>
            <a:gd name="T12" fmla="*/ 2147483647 w 9"/>
            <a:gd name="T13" fmla="*/ 2147483647 h 12"/>
            <a:gd name="T14" fmla="*/ 2147483647 w 9"/>
            <a:gd name="T15" fmla="*/ 2147483647 h 12"/>
            <a:gd name="T16" fmla="*/ 2147483647 w 9"/>
            <a:gd name="T17" fmla="*/ 2147483647 h 12"/>
            <a:gd name="T18" fmla="*/ 2147483647 w 9"/>
            <a:gd name="T19" fmla="*/ 2147483647 h 12"/>
            <a:gd name="T20" fmla="*/ 2147483647 w 9"/>
            <a:gd name="T21" fmla="*/ 2147483647 h 12"/>
            <a:gd name="T22" fmla="*/ 2147483647 w 9"/>
            <a:gd name="T23" fmla="*/ 0 h 12"/>
            <a:gd name="T24" fmla="*/ 2147483647 w 9"/>
            <a:gd name="T25" fmla="*/ 2147483647 h 12"/>
            <a:gd name="T26" fmla="*/ 2147483647 w 9"/>
            <a:gd name="T27" fmla="*/ 2147483647 h 12"/>
            <a:gd name="T28" fmla="*/ 2147483647 w 9"/>
            <a:gd name="T29" fmla="*/ 2147483647 h 12"/>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9"/>
            <a:gd name="T46" fmla="*/ 0 h 12"/>
            <a:gd name="T47" fmla="*/ 9 w 9"/>
            <a:gd name="T48" fmla="*/ 12 h 12"/>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9" h="12">
              <a:moveTo>
                <a:pt x="8" y="5"/>
              </a:moveTo>
              <a:lnTo>
                <a:pt x="7" y="8"/>
              </a:lnTo>
              <a:lnTo>
                <a:pt x="5" y="11"/>
              </a:lnTo>
              <a:lnTo>
                <a:pt x="3" y="12"/>
              </a:lnTo>
              <a:lnTo>
                <a:pt x="3" y="10"/>
              </a:lnTo>
              <a:lnTo>
                <a:pt x="0" y="9"/>
              </a:lnTo>
              <a:lnTo>
                <a:pt x="2" y="7"/>
              </a:lnTo>
              <a:lnTo>
                <a:pt x="4" y="7"/>
              </a:lnTo>
              <a:lnTo>
                <a:pt x="4" y="6"/>
              </a:lnTo>
              <a:lnTo>
                <a:pt x="3" y="4"/>
              </a:lnTo>
              <a:lnTo>
                <a:pt x="4" y="1"/>
              </a:lnTo>
              <a:lnTo>
                <a:pt x="6" y="0"/>
              </a:lnTo>
              <a:lnTo>
                <a:pt x="7" y="2"/>
              </a:lnTo>
              <a:lnTo>
                <a:pt x="9" y="3"/>
              </a:lnTo>
              <a:lnTo>
                <a:pt x="8" y="5"/>
              </a:lnTo>
              <a:close/>
            </a:path>
          </a:pathLst>
        </a:custGeom>
        <a:solidFill>
          <a:srgbClr val="AA6CA6"/>
        </a:solidFill>
        <a:ln w="9525">
          <a:solidFill>
            <a:srgbClr val="000000"/>
          </a:solidFill>
          <a:miter lim="800000"/>
          <a:headEnd/>
          <a:tailEnd/>
        </a:ln>
      </xdr:spPr>
    </xdr:sp>
    <xdr:clientData/>
  </xdr:twoCellAnchor>
  <xdr:twoCellAnchor>
    <xdr:from>
      <xdr:col>1</xdr:col>
      <xdr:colOff>257175</xdr:colOff>
      <xdr:row>25</xdr:row>
      <xdr:rowOff>47625</xdr:rowOff>
    </xdr:from>
    <xdr:to>
      <xdr:col>1</xdr:col>
      <xdr:colOff>495300</xdr:colOff>
      <xdr:row>28</xdr:row>
      <xdr:rowOff>0</xdr:rowOff>
    </xdr:to>
    <xdr:sp macro="modRegionSelect.Region_Click" textlink="">
      <xdr:nvSpPr>
        <xdr:cNvPr id="125102" name="ShapeReg_50"/>
        <xdr:cNvSpPr>
          <a:spLocks/>
        </xdr:cNvSpPr>
      </xdr:nvSpPr>
      <xdr:spPr bwMode="auto">
        <a:xfrm>
          <a:off x="466725" y="4219575"/>
          <a:ext cx="238125" cy="438150"/>
        </a:xfrm>
        <a:custGeom>
          <a:avLst/>
          <a:gdLst>
            <a:gd name="T0" fmla="*/ 2147483647 w 25"/>
            <a:gd name="T1" fmla="*/ 2147483647 h 46"/>
            <a:gd name="T2" fmla="*/ 2147483647 w 25"/>
            <a:gd name="T3" fmla="*/ 2147483647 h 46"/>
            <a:gd name="T4" fmla="*/ 2147483647 w 25"/>
            <a:gd name="T5" fmla="*/ 2147483647 h 46"/>
            <a:gd name="T6" fmla="*/ 2147483647 w 25"/>
            <a:gd name="T7" fmla="*/ 2147483647 h 46"/>
            <a:gd name="T8" fmla="*/ 2147483647 w 25"/>
            <a:gd name="T9" fmla="*/ 2147483647 h 46"/>
            <a:gd name="T10" fmla="*/ 2147483647 w 25"/>
            <a:gd name="T11" fmla="*/ 2147483647 h 46"/>
            <a:gd name="T12" fmla="*/ 2147483647 w 25"/>
            <a:gd name="T13" fmla="*/ 2147483647 h 46"/>
            <a:gd name="T14" fmla="*/ 2147483647 w 25"/>
            <a:gd name="T15" fmla="*/ 2147483647 h 46"/>
            <a:gd name="T16" fmla="*/ 2147483647 w 25"/>
            <a:gd name="T17" fmla="*/ 2147483647 h 46"/>
            <a:gd name="T18" fmla="*/ 2147483647 w 25"/>
            <a:gd name="T19" fmla="*/ 2147483647 h 46"/>
            <a:gd name="T20" fmla="*/ 2147483647 w 25"/>
            <a:gd name="T21" fmla="*/ 2147483647 h 46"/>
            <a:gd name="T22" fmla="*/ 2147483647 w 25"/>
            <a:gd name="T23" fmla="*/ 2147483647 h 46"/>
            <a:gd name="T24" fmla="*/ 2147483647 w 25"/>
            <a:gd name="T25" fmla="*/ 2147483647 h 46"/>
            <a:gd name="T26" fmla="*/ 2147483647 w 25"/>
            <a:gd name="T27" fmla="*/ 2147483647 h 46"/>
            <a:gd name="T28" fmla="*/ 2147483647 w 25"/>
            <a:gd name="T29" fmla="*/ 2147483647 h 46"/>
            <a:gd name="T30" fmla="*/ 2147483647 w 25"/>
            <a:gd name="T31" fmla="*/ 2147483647 h 46"/>
            <a:gd name="T32" fmla="*/ 2147483647 w 25"/>
            <a:gd name="T33" fmla="*/ 2147483647 h 46"/>
            <a:gd name="T34" fmla="*/ 2147483647 w 25"/>
            <a:gd name="T35" fmla="*/ 2147483647 h 46"/>
            <a:gd name="T36" fmla="*/ 2147483647 w 25"/>
            <a:gd name="T37" fmla="*/ 2147483647 h 46"/>
            <a:gd name="T38" fmla="*/ 2147483647 w 25"/>
            <a:gd name="T39" fmla="*/ 2147483647 h 46"/>
            <a:gd name="T40" fmla="*/ 2147483647 w 25"/>
            <a:gd name="T41" fmla="*/ 2147483647 h 46"/>
            <a:gd name="T42" fmla="*/ 2147483647 w 25"/>
            <a:gd name="T43" fmla="*/ 2147483647 h 46"/>
            <a:gd name="T44" fmla="*/ 2147483647 w 25"/>
            <a:gd name="T45" fmla="*/ 2147483647 h 46"/>
            <a:gd name="T46" fmla="*/ 2147483647 w 25"/>
            <a:gd name="T47" fmla="*/ 2147483647 h 46"/>
            <a:gd name="T48" fmla="*/ 2147483647 w 25"/>
            <a:gd name="T49" fmla="*/ 2147483647 h 46"/>
            <a:gd name="T50" fmla="*/ 0 w 25"/>
            <a:gd name="T51" fmla="*/ 2147483647 h 46"/>
            <a:gd name="T52" fmla="*/ 2147483647 w 25"/>
            <a:gd name="T53" fmla="*/ 2147483647 h 46"/>
            <a:gd name="T54" fmla="*/ 2147483647 w 25"/>
            <a:gd name="T55" fmla="*/ 2147483647 h 46"/>
            <a:gd name="T56" fmla="*/ 2147483647 w 25"/>
            <a:gd name="T57" fmla="*/ 2147483647 h 46"/>
            <a:gd name="T58" fmla="*/ 2147483647 w 25"/>
            <a:gd name="T59" fmla="*/ 2147483647 h 46"/>
            <a:gd name="T60" fmla="*/ 2147483647 w 25"/>
            <a:gd name="T61" fmla="*/ 2147483647 h 46"/>
            <a:gd name="T62" fmla="*/ 2147483647 w 25"/>
            <a:gd name="T63" fmla="*/ 2147483647 h 46"/>
            <a:gd name="T64" fmla="*/ 2147483647 w 25"/>
            <a:gd name="T65" fmla="*/ 2147483647 h 46"/>
            <a:gd name="T66" fmla="*/ 2147483647 w 25"/>
            <a:gd name="T67" fmla="*/ 2147483647 h 46"/>
            <a:gd name="T68" fmla="*/ 2147483647 w 25"/>
            <a:gd name="T69" fmla="*/ 2147483647 h 46"/>
            <a:gd name="T70" fmla="*/ 2147483647 w 25"/>
            <a:gd name="T71" fmla="*/ 2147483647 h 46"/>
            <a:gd name="T72" fmla="*/ 2147483647 w 25"/>
            <a:gd name="T73" fmla="*/ 2147483647 h 46"/>
            <a:gd name="T74" fmla="*/ 2147483647 w 25"/>
            <a:gd name="T75" fmla="*/ 2147483647 h 46"/>
            <a:gd name="T76" fmla="*/ 2147483647 w 25"/>
            <a:gd name="T77" fmla="*/ 2147483647 h 46"/>
            <a:gd name="T78" fmla="*/ 2147483647 w 25"/>
            <a:gd name="T79" fmla="*/ 2147483647 h 46"/>
            <a:gd name="T80" fmla="*/ 2147483647 w 25"/>
            <a:gd name="T81" fmla="*/ 2147483647 h 46"/>
            <a:gd name="T82" fmla="*/ 2147483647 w 25"/>
            <a:gd name="T83" fmla="*/ 2147483647 h 46"/>
            <a:gd name="T84" fmla="*/ 2147483647 w 25"/>
            <a:gd name="T85" fmla="*/ 2147483647 h 46"/>
            <a:gd name="T86" fmla="*/ 2147483647 w 25"/>
            <a:gd name="T87" fmla="*/ 2147483647 h 46"/>
            <a:gd name="T88" fmla="*/ 2147483647 w 25"/>
            <a:gd name="T89" fmla="*/ 2147483647 h 46"/>
            <a:gd name="T90" fmla="*/ 2147483647 w 25"/>
            <a:gd name="T91" fmla="*/ 2147483647 h 46"/>
            <a:gd name="T92" fmla="*/ 2147483647 w 25"/>
            <a:gd name="T93" fmla="*/ 2147483647 h 46"/>
            <a:gd name="T94" fmla="*/ 2147483647 w 25"/>
            <a:gd name="T95" fmla="*/ 2147483647 h 46"/>
            <a:gd name="T96" fmla="*/ 2147483647 w 25"/>
            <a:gd name="T97" fmla="*/ 2147483647 h 46"/>
            <a:gd name="T98" fmla="*/ 2147483647 w 25"/>
            <a:gd name="T99" fmla="*/ 0 h 46"/>
            <a:gd name="T100" fmla="*/ 2147483647 w 25"/>
            <a:gd name="T101" fmla="*/ 2147483647 h 46"/>
            <a:gd name="T102" fmla="*/ 2147483647 w 25"/>
            <a:gd name="T103" fmla="*/ 2147483647 h 46"/>
            <a:gd name="T104" fmla="*/ 2147483647 w 25"/>
            <a:gd name="T105" fmla="*/ 2147483647 h 46"/>
            <a:gd name="T106" fmla="*/ 2147483647 w 25"/>
            <a:gd name="T107" fmla="*/ 2147483647 h 46"/>
            <a:gd name="T108" fmla="*/ 2147483647 w 25"/>
            <a:gd name="T109" fmla="*/ 2147483647 h 4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w 25"/>
            <a:gd name="T166" fmla="*/ 0 h 46"/>
            <a:gd name="T167" fmla="*/ 25 w 25"/>
            <a:gd name="T168" fmla="*/ 46 h 46"/>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T165" t="T166" r="T167" b="T168"/>
          <a:pathLst>
            <a:path w="25" h="46">
              <a:moveTo>
                <a:pt x="25" y="7"/>
              </a:moveTo>
              <a:lnTo>
                <a:pt x="23" y="9"/>
              </a:lnTo>
              <a:lnTo>
                <a:pt x="23" y="11"/>
              </a:lnTo>
              <a:lnTo>
                <a:pt x="25" y="12"/>
              </a:lnTo>
              <a:lnTo>
                <a:pt x="25" y="15"/>
              </a:lnTo>
              <a:lnTo>
                <a:pt x="25" y="17"/>
              </a:lnTo>
              <a:lnTo>
                <a:pt x="24" y="20"/>
              </a:lnTo>
              <a:lnTo>
                <a:pt x="23" y="21"/>
              </a:lnTo>
              <a:lnTo>
                <a:pt x="23" y="22"/>
              </a:lnTo>
              <a:lnTo>
                <a:pt x="21" y="23"/>
              </a:lnTo>
              <a:lnTo>
                <a:pt x="18" y="28"/>
              </a:lnTo>
              <a:lnTo>
                <a:pt x="18" y="32"/>
              </a:lnTo>
              <a:lnTo>
                <a:pt x="19" y="36"/>
              </a:lnTo>
              <a:lnTo>
                <a:pt x="19" y="40"/>
              </a:lnTo>
              <a:lnTo>
                <a:pt x="19" y="44"/>
              </a:lnTo>
              <a:lnTo>
                <a:pt x="16" y="45"/>
              </a:lnTo>
              <a:lnTo>
                <a:pt x="14" y="45"/>
              </a:lnTo>
              <a:lnTo>
                <a:pt x="11" y="46"/>
              </a:lnTo>
              <a:lnTo>
                <a:pt x="8" y="45"/>
              </a:lnTo>
              <a:lnTo>
                <a:pt x="7" y="42"/>
              </a:lnTo>
              <a:lnTo>
                <a:pt x="6" y="38"/>
              </a:lnTo>
              <a:lnTo>
                <a:pt x="5" y="35"/>
              </a:lnTo>
              <a:lnTo>
                <a:pt x="3" y="33"/>
              </a:lnTo>
              <a:lnTo>
                <a:pt x="3" y="32"/>
              </a:lnTo>
              <a:lnTo>
                <a:pt x="2" y="29"/>
              </a:lnTo>
              <a:lnTo>
                <a:pt x="0" y="26"/>
              </a:lnTo>
              <a:lnTo>
                <a:pt x="2" y="24"/>
              </a:lnTo>
              <a:lnTo>
                <a:pt x="4" y="24"/>
              </a:lnTo>
              <a:lnTo>
                <a:pt x="5" y="23"/>
              </a:lnTo>
              <a:lnTo>
                <a:pt x="8" y="23"/>
              </a:lnTo>
              <a:lnTo>
                <a:pt x="9" y="22"/>
              </a:lnTo>
              <a:lnTo>
                <a:pt x="11" y="23"/>
              </a:lnTo>
              <a:lnTo>
                <a:pt x="12" y="20"/>
              </a:lnTo>
              <a:lnTo>
                <a:pt x="14" y="18"/>
              </a:lnTo>
              <a:lnTo>
                <a:pt x="17" y="16"/>
              </a:lnTo>
              <a:lnTo>
                <a:pt x="18" y="16"/>
              </a:lnTo>
              <a:lnTo>
                <a:pt x="18" y="13"/>
              </a:lnTo>
              <a:lnTo>
                <a:pt x="15" y="12"/>
              </a:lnTo>
              <a:lnTo>
                <a:pt x="14" y="10"/>
              </a:lnTo>
              <a:lnTo>
                <a:pt x="12" y="8"/>
              </a:lnTo>
              <a:lnTo>
                <a:pt x="13" y="6"/>
              </a:lnTo>
              <a:lnTo>
                <a:pt x="11" y="6"/>
              </a:lnTo>
              <a:lnTo>
                <a:pt x="11" y="4"/>
              </a:lnTo>
              <a:lnTo>
                <a:pt x="13" y="4"/>
              </a:lnTo>
              <a:lnTo>
                <a:pt x="14" y="4"/>
              </a:lnTo>
              <a:lnTo>
                <a:pt x="13" y="2"/>
              </a:lnTo>
              <a:lnTo>
                <a:pt x="14" y="1"/>
              </a:lnTo>
              <a:lnTo>
                <a:pt x="16" y="2"/>
              </a:lnTo>
              <a:lnTo>
                <a:pt x="18" y="1"/>
              </a:lnTo>
              <a:lnTo>
                <a:pt x="20" y="0"/>
              </a:lnTo>
              <a:lnTo>
                <a:pt x="22" y="1"/>
              </a:lnTo>
              <a:lnTo>
                <a:pt x="23" y="3"/>
              </a:lnTo>
              <a:lnTo>
                <a:pt x="24" y="3"/>
              </a:lnTo>
              <a:lnTo>
                <a:pt x="25" y="5"/>
              </a:lnTo>
              <a:lnTo>
                <a:pt x="25" y="7"/>
              </a:lnTo>
              <a:close/>
            </a:path>
          </a:pathLst>
        </a:custGeom>
        <a:solidFill>
          <a:srgbClr val="AA6CA6"/>
        </a:solidFill>
        <a:ln w="9525">
          <a:solidFill>
            <a:srgbClr val="000000"/>
          </a:solidFill>
          <a:miter lim="800000"/>
          <a:headEnd/>
          <a:tailEnd/>
        </a:ln>
      </xdr:spPr>
    </xdr:sp>
    <xdr:clientData/>
  </xdr:twoCellAnchor>
  <xdr:twoCellAnchor>
    <xdr:from>
      <xdr:col>1</xdr:col>
      <xdr:colOff>257175</xdr:colOff>
      <xdr:row>23</xdr:row>
      <xdr:rowOff>19050</xdr:rowOff>
    </xdr:from>
    <xdr:to>
      <xdr:col>2</xdr:col>
      <xdr:colOff>66675</xdr:colOff>
      <xdr:row>25</xdr:row>
      <xdr:rowOff>123825</xdr:rowOff>
    </xdr:to>
    <xdr:sp macro="modRegionSelect.Region_Click" textlink="">
      <xdr:nvSpPr>
        <xdr:cNvPr id="125103" name="ShapeReg_52"/>
        <xdr:cNvSpPr>
          <a:spLocks/>
        </xdr:cNvSpPr>
      </xdr:nvSpPr>
      <xdr:spPr bwMode="auto">
        <a:xfrm>
          <a:off x="466725" y="3867150"/>
          <a:ext cx="419100" cy="428625"/>
        </a:xfrm>
        <a:custGeom>
          <a:avLst/>
          <a:gdLst>
            <a:gd name="T0" fmla="*/ 2147483647 w 44"/>
            <a:gd name="T1" fmla="*/ 2147483647 h 45"/>
            <a:gd name="T2" fmla="*/ 2147483647 w 44"/>
            <a:gd name="T3" fmla="*/ 2147483647 h 45"/>
            <a:gd name="T4" fmla="*/ 2147483647 w 44"/>
            <a:gd name="T5" fmla="*/ 2147483647 h 45"/>
            <a:gd name="T6" fmla="*/ 2147483647 w 44"/>
            <a:gd name="T7" fmla="*/ 2147483647 h 45"/>
            <a:gd name="T8" fmla="*/ 2147483647 w 44"/>
            <a:gd name="T9" fmla="*/ 2147483647 h 45"/>
            <a:gd name="T10" fmla="*/ 2147483647 w 44"/>
            <a:gd name="T11" fmla="*/ 2147483647 h 45"/>
            <a:gd name="T12" fmla="*/ 2147483647 w 44"/>
            <a:gd name="T13" fmla="*/ 2147483647 h 45"/>
            <a:gd name="T14" fmla="*/ 2147483647 w 44"/>
            <a:gd name="T15" fmla="*/ 2147483647 h 45"/>
            <a:gd name="T16" fmla="*/ 2147483647 w 44"/>
            <a:gd name="T17" fmla="*/ 2147483647 h 45"/>
            <a:gd name="T18" fmla="*/ 2147483647 w 44"/>
            <a:gd name="T19" fmla="*/ 2147483647 h 45"/>
            <a:gd name="T20" fmla="*/ 2147483647 w 44"/>
            <a:gd name="T21" fmla="*/ 2147483647 h 45"/>
            <a:gd name="T22" fmla="*/ 2147483647 w 44"/>
            <a:gd name="T23" fmla="*/ 2147483647 h 45"/>
            <a:gd name="T24" fmla="*/ 2147483647 w 44"/>
            <a:gd name="T25" fmla="*/ 2147483647 h 45"/>
            <a:gd name="T26" fmla="*/ 2147483647 w 44"/>
            <a:gd name="T27" fmla="*/ 2147483647 h 45"/>
            <a:gd name="T28" fmla="*/ 2147483647 w 44"/>
            <a:gd name="T29" fmla="*/ 2147483647 h 45"/>
            <a:gd name="T30" fmla="*/ 2147483647 w 44"/>
            <a:gd name="T31" fmla="*/ 2147483647 h 45"/>
            <a:gd name="T32" fmla="*/ 2147483647 w 44"/>
            <a:gd name="T33" fmla="*/ 2147483647 h 45"/>
            <a:gd name="T34" fmla="*/ 2147483647 w 44"/>
            <a:gd name="T35" fmla="*/ 2147483647 h 45"/>
            <a:gd name="T36" fmla="*/ 2147483647 w 44"/>
            <a:gd name="T37" fmla="*/ 2147483647 h 45"/>
            <a:gd name="T38" fmla="*/ 2147483647 w 44"/>
            <a:gd name="T39" fmla="*/ 2147483647 h 45"/>
            <a:gd name="T40" fmla="*/ 2147483647 w 44"/>
            <a:gd name="T41" fmla="*/ 2147483647 h 45"/>
            <a:gd name="T42" fmla="*/ 2147483647 w 44"/>
            <a:gd name="T43" fmla="*/ 2147483647 h 45"/>
            <a:gd name="T44" fmla="*/ 2147483647 w 44"/>
            <a:gd name="T45" fmla="*/ 2147483647 h 45"/>
            <a:gd name="T46" fmla="*/ 2147483647 w 44"/>
            <a:gd name="T47" fmla="*/ 2147483647 h 45"/>
            <a:gd name="T48" fmla="*/ 2147483647 w 44"/>
            <a:gd name="T49" fmla="*/ 2147483647 h 45"/>
            <a:gd name="T50" fmla="*/ 2147483647 w 44"/>
            <a:gd name="T51" fmla="*/ 2147483647 h 45"/>
            <a:gd name="T52" fmla="*/ 2147483647 w 44"/>
            <a:gd name="T53" fmla="*/ 2147483647 h 45"/>
            <a:gd name="T54" fmla="*/ 2147483647 w 44"/>
            <a:gd name="T55" fmla="*/ 2147483647 h 45"/>
            <a:gd name="T56" fmla="*/ 2147483647 w 44"/>
            <a:gd name="T57" fmla="*/ 2147483647 h 45"/>
            <a:gd name="T58" fmla="*/ 2147483647 w 44"/>
            <a:gd name="T59" fmla="*/ 2147483647 h 45"/>
            <a:gd name="T60" fmla="*/ 2147483647 w 44"/>
            <a:gd name="T61" fmla="*/ 2147483647 h 45"/>
            <a:gd name="T62" fmla="*/ 2147483647 w 44"/>
            <a:gd name="T63" fmla="*/ 2147483647 h 45"/>
            <a:gd name="T64" fmla="*/ 0 w 44"/>
            <a:gd name="T65" fmla="*/ 2147483647 h 45"/>
            <a:gd name="T66" fmla="*/ 2147483647 w 44"/>
            <a:gd name="T67" fmla="*/ 2147483647 h 45"/>
            <a:gd name="T68" fmla="*/ 2147483647 w 44"/>
            <a:gd name="T69" fmla="*/ 2147483647 h 45"/>
            <a:gd name="T70" fmla="*/ 2147483647 w 44"/>
            <a:gd name="T71" fmla="*/ 2147483647 h 45"/>
            <a:gd name="T72" fmla="*/ 2147483647 w 44"/>
            <a:gd name="T73" fmla="*/ 2147483647 h 45"/>
            <a:gd name="T74" fmla="*/ 2147483647 w 44"/>
            <a:gd name="T75" fmla="*/ 2147483647 h 45"/>
            <a:gd name="T76" fmla="*/ 2147483647 w 44"/>
            <a:gd name="T77" fmla="*/ 2147483647 h 45"/>
            <a:gd name="T78" fmla="*/ 2147483647 w 44"/>
            <a:gd name="T79" fmla="*/ 2147483647 h 45"/>
            <a:gd name="T80" fmla="*/ 2147483647 w 44"/>
            <a:gd name="T81" fmla="*/ 2147483647 h 45"/>
            <a:gd name="T82" fmla="*/ 2147483647 w 44"/>
            <a:gd name="T83" fmla="*/ 2147483647 h 45"/>
            <a:gd name="T84" fmla="*/ 2147483647 w 44"/>
            <a:gd name="T85" fmla="*/ 2147483647 h 45"/>
            <a:gd name="T86" fmla="*/ 2147483647 w 44"/>
            <a:gd name="T87" fmla="*/ 2147483647 h 45"/>
            <a:gd name="T88" fmla="*/ 2147483647 w 44"/>
            <a:gd name="T89" fmla="*/ 2147483647 h 45"/>
            <a:gd name="T90" fmla="*/ 2147483647 w 44"/>
            <a:gd name="T91" fmla="*/ 2147483647 h 45"/>
            <a:gd name="T92" fmla="*/ 2147483647 w 44"/>
            <a:gd name="T93" fmla="*/ 2147483647 h 45"/>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w 44"/>
            <a:gd name="T142" fmla="*/ 0 h 45"/>
            <a:gd name="T143" fmla="*/ 44 w 44"/>
            <a:gd name="T144" fmla="*/ 45 h 45"/>
          </a:gdLst>
          <a:ahLst/>
          <a:cxnLst>
            <a:cxn ang="T94">
              <a:pos x="T0" y="T1"/>
            </a:cxn>
            <a:cxn ang="T95">
              <a:pos x="T2" y="T3"/>
            </a:cxn>
            <a:cxn ang="T96">
              <a:pos x="T4" y="T5"/>
            </a:cxn>
            <a:cxn ang="T97">
              <a:pos x="T6" y="T7"/>
            </a:cxn>
            <a:cxn ang="T98">
              <a:pos x="T8" y="T9"/>
            </a:cxn>
            <a:cxn ang="T99">
              <a:pos x="T10" y="T11"/>
            </a:cxn>
            <a:cxn ang="T100">
              <a:pos x="T12" y="T13"/>
            </a:cxn>
            <a:cxn ang="T101">
              <a:pos x="T14" y="T15"/>
            </a:cxn>
            <a:cxn ang="T102">
              <a:pos x="T16" y="T17"/>
            </a:cxn>
            <a:cxn ang="T103">
              <a:pos x="T18" y="T19"/>
            </a:cxn>
            <a:cxn ang="T104">
              <a:pos x="T20" y="T21"/>
            </a:cxn>
            <a:cxn ang="T105">
              <a:pos x="T22" y="T23"/>
            </a:cxn>
            <a:cxn ang="T106">
              <a:pos x="T24" y="T25"/>
            </a:cxn>
            <a:cxn ang="T107">
              <a:pos x="T26" y="T27"/>
            </a:cxn>
            <a:cxn ang="T108">
              <a:pos x="T28" y="T29"/>
            </a:cxn>
            <a:cxn ang="T109">
              <a:pos x="T30" y="T31"/>
            </a:cxn>
            <a:cxn ang="T110">
              <a:pos x="T32" y="T33"/>
            </a:cxn>
            <a:cxn ang="T111">
              <a:pos x="T34" y="T35"/>
            </a:cxn>
            <a:cxn ang="T112">
              <a:pos x="T36" y="T37"/>
            </a:cxn>
            <a:cxn ang="T113">
              <a:pos x="T38" y="T39"/>
            </a:cxn>
            <a:cxn ang="T114">
              <a:pos x="T40" y="T41"/>
            </a:cxn>
            <a:cxn ang="T115">
              <a:pos x="T42" y="T43"/>
            </a:cxn>
            <a:cxn ang="T116">
              <a:pos x="T44" y="T45"/>
            </a:cxn>
            <a:cxn ang="T117">
              <a:pos x="T46" y="T47"/>
            </a:cxn>
            <a:cxn ang="T118">
              <a:pos x="T48" y="T49"/>
            </a:cxn>
            <a:cxn ang="T119">
              <a:pos x="T50" y="T51"/>
            </a:cxn>
            <a:cxn ang="T120">
              <a:pos x="T52" y="T53"/>
            </a:cxn>
            <a:cxn ang="T121">
              <a:pos x="T54" y="T55"/>
            </a:cxn>
            <a:cxn ang="T122">
              <a:pos x="T56" y="T57"/>
            </a:cxn>
            <a:cxn ang="T123">
              <a:pos x="T58" y="T59"/>
            </a:cxn>
            <a:cxn ang="T124">
              <a:pos x="T60" y="T61"/>
            </a:cxn>
            <a:cxn ang="T125">
              <a:pos x="T62" y="T63"/>
            </a:cxn>
            <a:cxn ang="T126">
              <a:pos x="T64" y="T65"/>
            </a:cxn>
            <a:cxn ang="T127">
              <a:pos x="T66" y="T67"/>
            </a:cxn>
            <a:cxn ang="T128">
              <a:pos x="T68" y="T69"/>
            </a:cxn>
            <a:cxn ang="T129">
              <a:pos x="T70" y="T71"/>
            </a:cxn>
            <a:cxn ang="T130">
              <a:pos x="T72" y="T73"/>
            </a:cxn>
            <a:cxn ang="T131">
              <a:pos x="T74" y="T75"/>
            </a:cxn>
            <a:cxn ang="T132">
              <a:pos x="T76" y="T77"/>
            </a:cxn>
            <a:cxn ang="T133">
              <a:pos x="T78" y="T79"/>
            </a:cxn>
            <a:cxn ang="T134">
              <a:pos x="T80" y="T81"/>
            </a:cxn>
            <a:cxn ang="T135">
              <a:pos x="T82" y="T83"/>
            </a:cxn>
            <a:cxn ang="T136">
              <a:pos x="T84" y="T85"/>
            </a:cxn>
            <a:cxn ang="T137">
              <a:pos x="T86" y="T87"/>
            </a:cxn>
            <a:cxn ang="T138">
              <a:pos x="T88" y="T89"/>
            </a:cxn>
            <a:cxn ang="T139">
              <a:pos x="T90" y="T91"/>
            </a:cxn>
            <a:cxn ang="T140">
              <a:pos x="T92" y="T93"/>
            </a:cxn>
          </a:cxnLst>
          <a:rect l="T141" t="T142" r="T143" b="T144"/>
          <a:pathLst>
            <a:path w="44" h="45">
              <a:moveTo>
                <a:pt x="26" y="45"/>
              </a:moveTo>
              <a:lnTo>
                <a:pt x="29" y="44"/>
              </a:lnTo>
              <a:lnTo>
                <a:pt x="32" y="44"/>
              </a:lnTo>
              <a:lnTo>
                <a:pt x="34" y="41"/>
              </a:lnTo>
              <a:lnTo>
                <a:pt x="36" y="40"/>
              </a:lnTo>
              <a:lnTo>
                <a:pt x="36" y="39"/>
              </a:lnTo>
              <a:lnTo>
                <a:pt x="34" y="38"/>
              </a:lnTo>
              <a:lnTo>
                <a:pt x="32" y="38"/>
              </a:lnTo>
              <a:lnTo>
                <a:pt x="32" y="36"/>
              </a:lnTo>
              <a:lnTo>
                <a:pt x="36" y="33"/>
              </a:lnTo>
              <a:lnTo>
                <a:pt x="36" y="32"/>
              </a:lnTo>
              <a:lnTo>
                <a:pt x="36" y="31"/>
              </a:lnTo>
              <a:lnTo>
                <a:pt x="36" y="30"/>
              </a:lnTo>
              <a:lnTo>
                <a:pt x="35" y="28"/>
              </a:lnTo>
              <a:lnTo>
                <a:pt x="36" y="27"/>
              </a:lnTo>
              <a:lnTo>
                <a:pt x="37" y="28"/>
              </a:lnTo>
              <a:lnTo>
                <a:pt x="37" y="29"/>
              </a:lnTo>
              <a:lnTo>
                <a:pt x="38" y="29"/>
              </a:lnTo>
              <a:lnTo>
                <a:pt x="39" y="27"/>
              </a:lnTo>
              <a:lnTo>
                <a:pt x="41" y="28"/>
              </a:lnTo>
              <a:lnTo>
                <a:pt x="42" y="25"/>
              </a:lnTo>
              <a:lnTo>
                <a:pt x="41" y="24"/>
              </a:lnTo>
              <a:lnTo>
                <a:pt x="42" y="21"/>
              </a:lnTo>
              <a:lnTo>
                <a:pt x="43" y="20"/>
              </a:lnTo>
              <a:lnTo>
                <a:pt x="44" y="18"/>
              </a:lnTo>
              <a:lnTo>
                <a:pt x="44" y="17"/>
              </a:lnTo>
              <a:lnTo>
                <a:pt x="41" y="17"/>
              </a:lnTo>
              <a:lnTo>
                <a:pt x="40" y="15"/>
              </a:lnTo>
              <a:lnTo>
                <a:pt x="40" y="12"/>
              </a:lnTo>
              <a:lnTo>
                <a:pt x="40" y="10"/>
              </a:lnTo>
              <a:lnTo>
                <a:pt x="40" y="8"/>
              </a:lnTo>
              <a:lnTo>
                <a:pt x="39" y="7"/>
              </a:lnTo>
              <a:lnTo>
                <a:pt x="38" y="4"/>
              </a:lnTo>
              <a:lnTo>
                <a:pt x="36" y="4"/>
              </a:lnTo>
              <a:lnTo>
                <a:pt x="34" y="2"/>
              </a:lnTo>
              <a:lnTo>
                <a:pt x="34" y="1"/>
              </a:lnTo>
              <a:lnTo>
                <a:pt x="33" y="0"/>
              </a:lnTo>
              <a:lnTo>
                <a:pt x="32" y="3"/>
              </a:lnTo>
              <a:lnTo>
                <a:pt x="31" y="3"/>
              </a:lnTo>
              <a:lnTo>
                <a:pt x="29" y="2"/>
              </a:lnTo>
              <a:lnTo>
                <a:pt x="28" y="3"/>
              </a:lnTo>
              <a:lnTo>
                <a:pt x="26" y="1"/>
              </a:lnTo>
              <a:lnTo>
                <a:pt x="24" y="3"/>
              </a:lnTo>
              <a:lnTo>
                <a:pt x="24" y="6"/>
              </a:lnTo>
              <a:lnTo>
                <a:pt x="26" y="6"/>
              </a:lnTo>
              <a:lnTo>
                <a:pt x="28" y="5"/>
              </a:lnTo>
              <a:lnTo>
                <a:pt x="28" y="7"/>
              </a:lnTo>
              <a:lnTo>
                <a:pt x="26" y="10"/>
              </a:lnTo>
              <a:lnTo>
                <a:pt x="23" y="12"/>
              </a:lnTo>
              <a:lnTo>
                <a:pt x="20" y="12"/>
              </a:lnTo>
              <a:lnTo>
                <a:pt x="18" y="15"/>
              </a:lnTo>
              <a:lnTo>
                <a:pt x="16" y="15"/>
              </a:lnTo>
              <a:lnTo>
                <a:pt x="15" y="15"/>
              </a:lnTo>
              <a:lnTo>
                <a:pt x="14" y="15"/>
              </a:lnTo>
              <a:lnTo>
                <a:pt x="13" y="14"/>
              </a:lnTo>
              <a:lnTo>
                <a:pt x="12" y="10"/>
              </a:lnTo>
              <a:lnTo>
                <a:pt x="10" y="9"/>
              </a:lnTo>
              <a:lnTo>
                <a:pt x="9" y="8"/>
              </a:lnTo>
              <a:lnTo>
                <a:pt x="9" y="6"/>
              </a:lnTo>
              <a:lnTo>
                <a:pt x="8" y="4"/>
              </a:lnTo>
              <a:lnTo>
                <a:pt x="7" y="4"/>
              </a:lnTo>
              <a:lnTo>
                <a:pt x="7" y="6"/>
              </a:lnTo>
              <a:lnTo>
                <a:pt x="6" y="7"/>
              </a:lnTo>
              <a:lnTo>
                <a:pt x="3" y="7"/>
              </a:lnTo>
              <a:lnTo>
                <a:pt x="2" y="6"/>
              </a:lnTo>
              <a:lnTo>
                <a:pt x="0" y="7"/>
              </a:lnTo>
              <a:lnTo>
                <a:pt x="2" y="8"/>
              </a:lnTo>
              <a:lnTo>
                <a:pt x="3" y="10"/>
              </a:lnTo>
              <a:lnTo>
                <a:pt x="4" y="10"/>
              </a:lnTo>
              <a:lnTo>
                <a:pt x="5" y="9"/>
              </a:lnTo>
              <a:lnTo>
                <a:pt x="6" y="11"/>
              </a:lnTo>
              <a:lnTo>
                <a:pt x="7" y="12"/>
              </a:lnTo>
              <a:lnTo>
                <a:pt x="9" y="12"/>
              </a:lnTo>
              <a:lnTo>
                <a:pt x="11" y="12"/>
              </a:lnTo>
              <a:lnTo>
                <a:pt x="11" y="14"/>
              </a:lnTo>
              <a:lnTo>
                <a:pt x="12" y="16"/>
              </a:lnTo>
              <a:lnTo>
                <a:pt x="12" y="17"/>
              </a:lnTo>
              <a:lnTo>
                <a:pt x="14" y="18"/>
              </a:lnTo>
              <a:lnTo>
                <a:pt x="15" y="21"/>
              </a:lnTo>
              <a:lnTo>
                <a:pt x="14" y="23"/>
              </a:lnTo>
              <a:lnTo>
                <a:pt x="15" y="25"/>
              </a:lnTo>
              <a:lnTo>
                <a:pt x="16" y="26"/>
              </a:lnTo>
              <a:lnTo>
                <a:pt x="17" y="27"/>
              </a:lnTo>
              <a:lnTo>
                <a:pt x="17" y="29"/>
              </a:lnTo>
              <a:lnTo>
                <a:pt x="19" y="30"/>
              </a:lnTo>
              <a:lnTo>
                <a:pt x="19" y="32"/>
              </a:lnTo>
              <a:lnTo>
                <a:pt x="20" y="34"/>
              </a:lnTo>
              <a:lnTo>
                <a:pt x="20" y="37"/>
              </a:lnTo>
              <a:lnTo>
                <a:pt x="22" y="38"/>
              </a:lnTo>
              <a:lnTo>
                <a:pt x="23" y="40"/>
              </a:lnTo>
              <a:lnTo>
                <a:pt x="24" y="40"/>
              </a:lnTo>
              <a:lnTo>
                <a:pt x="25" y="42"/>
              </a:lnTo>
              <a:lnTo>
                <a:pt x="25" y="44"/>
              </a:lnTo>
              <a:lnTo>
                <a:pt x="26" y="45"/>
              </a:lnTo>
              <a:close/>
            </a:path>
          </a:pathLst>
        </a:custGeom>
        <a:solidFill>
          <a:srgbClr val="FC8B8B"/>
        </a:solidFill>
        <a:ln w="9525">
          <a:solidFill>
            <a:srgbClr val="000000"/>
          </a:solidFill>
          <a:miter lim="800000"/>
          <a:headEnd/>
          <a:tailEnd/>
        </a:ln>
      </xdr:spPr>
    </xdr:sp>
    <xdr:clientData/>
  </xdr:twoCellAnchor>
  <xdr:twoCellAnchor>
    <xdr:from>
      <xdr:col>2</xdr:col>
      <xdr:colOff>571500</xdr:colOff>
      <xdr:row>21</xdr:row>
      <xdr:rowOff>95250</xdr:rowOff>
    </xdr:from>
    <xdr:to>
      <xdr:col>3</xdr:col>
      <xdr:colOff>590550</xdr:colOff>
      <xdr:row>25</xdr:row>
      <xdr:rowOff>66675</xdr:rowOff>
    </xdr:to>
    <xdr:sp macro="modRegionSelect.Region_Click" textlink="">
      <xdr:nvSpPr>
        <xdr:cNvPr id="125104" name="ShapeReg_40"/>
        <xdr:cNvSpPr>
          <a:spLocks/>
        </xdr:cNvSpPr>
      </xdr:nvSpPr>
      <xdr:spPr bwMode="auto">
        <a:xfrm>
          <a:off x="1390650" y="3619500"/>
          <a:ext cx="628650" cy="619125"/>
        </a:xfrm>
        <a:custGeom>
          <a:avLst/>
          <a:gdLst>
            <a:gd name="T0" fmla="*/ 2147483647 w 66"/>
            <a:gd name="T1" fmla="*/ 2147483647 h 65"/>
            <a:gd name="T2" fmla="*/ 2147483647 w 66"/>
            <a:gd name="T3" fmla="*/ 2147483647 h 65"/>
            <a:gd name="T4" fmla="*/ 2147483647 w 66"/>
            <a:gd name="T5" fmla="*/ 2147483647 h 65"/>
            <a:gd name="T6" fmla="*/ 2147483647 w 66"/>
            <a:gd name="T7" fmla="*/ 2147483647 h 65"/>
            <a:gd name="T8" fmla="*/ 2147483647 w 66"/>
            <a:gd name="T9" fmla="*/ 2147483647 h 65"/>
            <a:gd name="T10" fmla="*/ 2147483647 w 66"/>
            <a:gd name="T11" fmla="*/ 2147483647 h 65"/>
            <a:gd name="T12" fmla="*/ 2147483647 w 66"/>
            <a:gd name="T13" fmla="*/ 2147483647 h 65"/>
            <a:gd name="T14" fmla="*/ 2147483647 w 66"/>
            <a:gd name="T15" fmla="*/ 2147483647 h 65"/>
            <a:gd name="T16" fmla="*/ 2147483647 w 66"/>
            <a:gd name="T17" fmla="*/ 2147483647 h 65"/>
            <a:gd name="T18" fmla="*/ 2147483647 w 66"/>
            <a:gd name="T19" fmla="*/ 2147483647 h 65"/>
            <a:gd name="T20" fmla="*/ 2147483647 w 66"/>
            <a:gd name="T21" fmla="*/ 2147483647 h 65"/>
            <a:gd name="T22" fmla="*/ 2147483647 w 66"/>
            <a:gd name="T23" fmla="*/ 2147483647 h 65"/>
            <a:gd name="T24" fmla="*/ 2147483647 w 66"/>
            <a:gd name="T25" fmla="*/ 2147483647 h 65"/>
            <a:gd name="T26" fmla="*/ 2147483647 w 66"/>
            <a:gd name="T27" fmla="*/ 2147483647 h 65"/>
            <a:gd name="T28" fmla="*/ 2147483647 w 66"/>
            <a:gd name="T29" fmla="*/ 2147483647 h 65"/>
            <a:gd name="T30" fmla="*/ 2147483647 w 66"/>
            <a:gd name="T31" fmla="*/ 2147483647 h 65"/>
            <a:gd name="T32" fmla="*/ 2147483647 w 66"/>
            <a:gd name="T33" fmla="*/ 2147483647 h 65"/>
            <a:gd name="T34" fmla="*/ 2147483647 w 66"/>
            <a:gd name="T35" fmla="*/ 2147483647 h 65"/>
            <a:gd name="T36" fmla="*/ 2147483647 w 66"/>
            <a:gd name="T37" fmla="*/ 2147483647 h 65"/>
            <a:gd name="T38" fmla="*/ 2147483647 w 66"/>
            <a:gd name="T39" fmla="*/ 2147483647 h 65"/>
            <a:gd name="T40" fmla="*/ 2147483647 w 66"/>
            <a:gd name="T41" fmla="*/ 2147483647 h 65"/>
            <a:gd name="T42" fmla="*/ 2147483647 w 66"/>
            <a:gd name="T43" fmla="*/ 2147483647 h 65"/>
            <a:gd name="T44" fmla="*/ 2147483647 w 66"/>
            <a:gd name="T45" fmla="*/ 2147483647 h 65"/>
            <a:gd name="T46" fmla="*/ 2147483647 w 66"/>
            <a:gd name="T47" fmla="*/ 2147483647 h 65"/>
            <a:gd name="T48" fmla="*/ 2147483647 w 66"/>
            <a:gd name="T49" fmla="*/ 2147483647 h 65"/>
            <a:gd name="T50" fmla="*/ 2147483647 w 66"/>
            <a:gd name="T51" fmla="*/ 2147483647 h 65"/>
            <a:gd name="T52" fmla="*/ 2147483647 w 66"/>
            <a:gd name="T53" fmla="*/ 2147483647 h 65"/>
            <a:gd name="T54" fmla="*/ 2147483647 w 66"/>
            <a:gd name="T55" fmla="*/ 0 h 65"/>
            <a:gd name="T56" fmla="*/ 2147483647 w 66"/>
            <a:gd name="T57" fmla="*/ 2147483647 h 65"/>
            <a:gd name="T58" fmla="*/ 2147483647 w 66"/>
            <a:gd name="T59" fmla="*/ 2147483647 h 65"/>
            <a:gd name="T60" fmla="*/ 2147483647 w 66"/>
            <a:gd name="T61" fmla="*/ 2147483647 h 65"/>
            <a:gd name="T62" fmla="*/ 2147483647 w 66"/>
            <a:gd name="T63" fmla="*/ 2147483647 h 65"/>
            <a:gd name="T64" fmla="*/ 2147483647 w 66"/>
            <a:gd name="T65" fmla="*/ 2147483647 h 65"/>
            <a:gd name="T66" fmla="*/ 2147483647 w 66"/>
            <a:gd name="T67" fmla="*/ 2147483647 h 65"/>
            <a:gd name="T68" fmla="*/ 2147483647 w 66"/>
            <a:gd name="T69" fmla="*/ 2147483647 h 65"/>
            <a:gd name="T70" fmla="*/ 2147483647 w 66"/>
            <a:gd name="T71" fmla="*/ 2147483647 h 65"/>
            <a:gd name="T72" fmla="*/ 2147483647 w 66"/>
            <a:gd name="T73" fmla="*/ 2147483647 h 65"/>
            <a:gd name="T74" fmla="*/ 2147483647 w 66"/>
            <a:gd name="T75" fmla="*/ 2147483647 h 65"/>
            <a:gd name="T76" fmla="*/ 2147483647 w 66"/>
            <a:gd name="T77" fmla="*/ 2147483647 h 65"/>
            <a:gd name="T78" fmla="*/ 2147483647 w 66"/>
            <a:gd name="T79" fmla="*/ 2147483647 h 65"/>
            <a:gd name="T80" fmla="*/ 2147483647 w 66"/>
            <a:gd name="T81" fmla="*/ 2147483647 h 65"/>
            <a:gd name="T82" fmla="*/ 2147483647 w 66"/>
            <a:gd name="T83" fmla="*/ 2147483647 h 65"/>
            <a:gd name="T84" fmla="*/ 2147483647 w 66"/>
            <a:gd name="T85" fmla="*/ 2147483647 h 65"/>
            <a:gd name="T86" fmla="*/ 2147483647 w 66"/>
            <a:gd name="T87" fmla="*/ 2147483647 h 65"/>
            <a:gd name="T88" fmla="*/ 2147483647 w 66"/>
            <a:gd name="T89" fmla="*/ 2147483647 h 65"/>
            <a:gd name="T90" fmla="*/ 2147483647 w 66"/>
            <a:gd name="T91" fmla="*/ 2147483647 h 65"/>
            <a:gd name="T92" fmla="*/ 2147483647 w 66"/>
            <a:gd name="T93" fmla="*/ 2147483647 h 65"/>
            <a:gd name="T94" fmla="*/ 2147483647 w 66"/>
            <a:gd name="T95" fmla="*/ 2147483647 h 65"/>
            <a:gd name="T96" fmla="*/ 2147483647 w 66"/>
            <a:gd name="T97" fmla="*/ 2147483647 h 65"/>
            <a:gd name="T98" fmla="*/ 2147483647 w 66"/>
            <a:gd name="T99" fmla="*/ 2147483647 h 65"/>
            <a:gd name="T100" fmla="*/ 2147483647 w 66"/>
            <a:gd name="T101" fmla="*/ 2147483647 h 65"/>
            <a:gd name="T102" fmla="*/ 2147483647 w 66"/>
            <a:gd name="T103" fmla="*/ 2147483647 h 65"/>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66"/>
            <a:gd name="T157" fmla="*/ 0 h 65"/>
            <a:gd name="T158" fmla="*/ 66 w 66"/>
            <a:gd name="T159" fmla="*/ 65 h 65"/>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66" h="65">
              <a:moveTo>
                <a:pt x="60" y="51"/>
              </a:moveTo>
              <a:lnTo>
                <a:pt x="61" y="53"/>
              </a:lnTo>
              <a:lnTo>
                <a:pt x="63" y="55"/>
              </a:lnTo>
              <a:lnTo>
                <a:pt x="64" y="56"/>
              </a:lnTo>
              <a:lnTo>
                <a:pt x="64" y="58"/>
              </a:lnTo>
              <a:lnTo>
                <a:pt x="66" y="60"/>
              </a:lnTo>
              <a:lnTo>
                <a:pt x="64" y="63"/>
              </a:lnTo>
              <a:lnTo>
                <a:pt x="63" y="64"/>
              </a:lnTo>
              <a:lnTo>
                <a:pt x="60" y="64"/>
              </a:lnTo>
              <a:lnTo>
                <a:pt x="57" y="65"/>
              </a:lnTo>
              <a:lnTo>
                <a:pt x="55" y="63"/>
              </a:lnTo>
              <a:lnTo>
                <a:pt x="54" y="61"/>
              </a:lnTo>
              <a:lnTo>
                <a:pt x="53" y="61"/>
              </a:lnTo>
              <a:lnTo>
                <a:pt x="51" y="62"/>
              </a:lnTo>
              <a:lnTo>
                <a:pt x="49" y="62"/>
              </a:lnTo>
              <a:lnTo>
                <a:pt x="46" y="60"/>
              </a:lnTo>
              <a:lnTo>
                <a:pt x="46" y="58"/>
              </a:lnTo>
              <a:lnTo>
                <a:pt x="44" y="56"/>
              </a:lnTo>
              <a:lnTo>
                <a:pt x="44" y="53"/>
              </a:lnTo>
              <a:lnTo>
                <a:pt x="42" y="51"/>
              </a:lnTo>
              <a:lnTo>
                <a:pt x="39" y="51"/>
              </a:lnTo>
              <a:lnTo>
                <a:pt x="37" y="52"/>
              </a:lnTo>
              <a:lnTo>
                <a:pt x="36" y="50"/>
              </a:lnTo>
              <a:lnTo>
                <a:pt x="33" y="48"/>
              </a:lnTo>
              <a:lnTo>
                <a:pt x="31" y="47"/>
              </a:lnTo>
              <a:lnTo>
                <a:pt x="28" y="48"/>
              </a:lnTo>
              <a:lnTo>
                <a:pt x="25" y="49"/>
              </a:lnTo>
              <a:lnTo>
                <a:pt x="23" y="48"/>
              </a:lnTo>
              <a:lnTo>
                <a:pt x="21" y="45"/>
              </a:lnTo>
              <a:lnTo>
                <a:pt x="19" y="43"/>
              </a:lnTo>
              <a:lnTo>
                <a:pt x="17" y="46"/>
              </a:lnTo>
              <a:lnTo>
                <a:pt x="16" y="46"/>
              </a:lnTo>
              <a:lnTo>
                <a:pt x="16" y="44"/>
              </a:lnTo>
              <a:lnTo>
                <a:pt x="17" y="42"/>
              </a:lnTo>
              <a:lnTo>
                <a:pt x="16" y="40"/>
              </a:lnTo>
              <a:lnTo>
                <a:pt x="15" y="36"/>
              </a:lnTo>
              <a:lnTo>
                <a:pt x="14" y="33"/>
              </a:lnTo>
              <a:lnTo>
                <a:pt x="12" y="30"/>
              </a:lnTo>
              <a:lnTo>
                <a:pt x="9" y="29"/>
              </a:lnTo>
              <a:lnTo>
                <a:pt x="8" y="27"/>
              </a:lnTo>
              <a:lnTo>
                <a:pt x="6" y="25"/>
              </a:lnTo>
              <a:lnTo>
                <a:pt x="3" y="26"/>
              </a:lnTo>
              <a:lnTo>
                <a:pt x="1" y="26"/>
              </a:lnTo>
              <a:lnTo>
                <a:pt x="1" y="23"/>
              </a:lnTo>
              <a:lnTo>
                <a:pt x="0" y="20"/>
              </a:lnTo>
              <a:lnTo>
                <a:pt x="1" y="19"/>
              </a:lnTo>
              <a:lnTo>
                <a:pt x="5" y="19"/>
              </a:lnTo>
              <a:lnTo>
                <a:pt x="7" y="16"/>
              </a:lnTo>
              <a:lnTo>
                <a:pt x="9" y="14"/>
              </a:lnTo>
              <a:lnTo>
                <a:pt x="11" y="15"/>
              </a:lnTo>
              <a:lnTo>
                <a:pt x="11" y="13"/>
              </a:lnTo>
              <a:lnTo>
                <a:pt x="15" y="12"/>
              </a:lnTo>
              <a:lnTo>
                <a:pt x="17" y="8"/>
              </a:lnTo>
              <a:lnTo>
                <a:pt x="20" y="6"/>
              </a:lnTo>
              <a:lnTo>
                <a:pt x="22" y="4"/>
              </a:lnTo>
              <a:lnTo>
                <a:pt x="23" y="0"/>
              </a:lnTo>
              <a:lnTo>
                <a:pt x="25" y="0"/>
              </a:lnTo>
              <a:lnTo>
                <a:pt x="28" y="3"/>
              </a:lnTo>
              <a:lnTo>
                <a:pt x="26" y="4"/>
              </a:lnTo>
              <a:lnTo>
                <a:pt x="27" y="5"/>
              </a:lnTo>
              <a:lnTo>
                <a:pt x="28" y="7"/>
              </a:lnTo>
              <a:lnTo>
                <a:pt x="28" y="10"/>
              </a:lnTo>
              <a:lnTo>
                <a:pt x="29" y="11"/>
              </a:lnTo>
              <a:lnTo>
                <a:pt x="28" y="15"/>
              </a:lnTo>
              <a:lnTo>
                <a:pt x="30" y="16"/>
              </a:lnTo>
              <a:lnTo>
                <a:pt x="32" y="18"/>
              </a:lnTo>
              <a:lnTo>
                <a:pt x="33" y="21"/>
              </a:lnTo>
              <a:lnTo>
                <a:pt x="33" y="24"/>
              </a:lnTo>
              <a:lnTo>
                <a:pt x="34" y="25"/>
              </a:lnTo>
              <a:lnTo>
                <a:pt x="33" y="27"/>
              </a:lnTo>
              <a:lnTo>
                <a:pt x="33" y="30"/>
              </a:lnTo>
              <a:lnTo>
                <a:pt x="32" y="31"/>
              </a:lnTo>
              <a:lnTo>
                <a:pt x="34" y="32"/>
              </a:lnTo>
              <a:lnTo>
                <a:pt x="35" y="31"/>
              </a:lnTo>
              <a:lnTo>
                <a:pt x="38" y="31"/>
              </a:lnTo>
              <a:lnTo>
                <a:pt x="38" y="32"/>
              </a:lnTo>
              <a:lnTo>
                <a:pt x="38" y="34"/>
              </a:lnTo>
              <a:lnTo>
                <a:pt x="35" y="35"/>
              </a:lnTo>
              <a:lnTo>
                <a:pt x="36" y="36"/>
              </a:lnTo>
              <a:lnTo>
                <a:pt x="37" y="36"/>
              </a:lnTo>
              <a:lnTo>
                <a:pt x="37" y="39"/>
              </a:lnTo>
              <a:lnTo>
                <a:pt x="36" y="40"/>
              </a:lnTo>
              <a:lnTo>
                <a:pt x="36" y="42"/>
              </a:lnTo>
              <a:lnTo>
                <a:pt x="38" y="42"/>
              </a:lnTo>
              <a:lnTo>
                <a:pt x="38" y="43"/>
              </a:lnTo>
              <a:lnTo>
                <a:pt x="40" y="44"/>
              </a:lnTo>
              <a:lnTo>
                <a:pt x="41" y="44"/>
              </a:lnTo>
              <a:lnTo>
                <a:pt x="42" y="43"/>
              </a:lnTo>
              <a:lnTo>
                <a:pt x="44" y="43"/>
              </a:lnTo>
              <a:lnTo>
                <a:pt x="44" y="45"/>
              </a:lnTo>
              <a:lnTo>
                <a:pt x="46" y="46"/>
              </a:lnTo>
              <a:lnTo>
                <a:pt x="47" y="46"/>
              </a:lnTo>
              <a:lnTo>
                <a:pt x="49" y="45"/>
              </a:lnTo>
              <a:lnTo>
                <a:pt x="50" y="42"/>
              </a:lnTo>
              <a:lnTo>
                <a:pt x="52" y="42"/>
              </a:lnTo>
              <a:lnTo>
                <a:pt x="55" y="42"/>
              </a:lnTo>
              <a:lnTo>
                <a:pt x="57" y="42"/>
              </a:lnTo>
              <a:lnTo>
                <a:pt x="59" y="43"/>
              </a:lnTo>
              <a:lnTo>
                <a:pt x="60" y="43"/>
              </a:lnTo>
              <a:lnTo>
                <a:pt x="61" y="44"/>
              </a:lnTo>
              <a:lnTo>
                <a:pt x="60" y="46"/>
              </a:lnTo>
              <a:lnTo>
                <a:pt x="58" y="47"/>
              </a:lnTo>
              <a:lnTo>
                <a:pt x="58" y="49"/>
              </a:lnTo>
              <a:lnTo>
                <a:pt x="59" y="49"/>
              </a:lnTo>
              <a:lnTo>
                <a:pt x="60" y="51"/>
              </a:lnTo>
              <a:close/>
            </a:path>
          </a:pathLst>
        </a:custGeom>
        <a:solidFill>
          <a:srgbClr val="37CE04"/>
        </a:solidFill>
        <a:ln w="9525">
          <a:solidFill>
            <a:srgbClr val="000000"/>
          </a:solidFill>
          <a:miter lim="800000"/>
          <a:headEnd/>
          <a:tailEnd/>
        </a:ln>
      </xdr:spPr>
    </xdr:sp>
    <xdr:clientData/>
  </xdr:twoCellAnchor>
  <xdr:twoCellAnchor>
    <xdr:from>
      <xdr:col>3</xdr:col>
      <xdr:colOff>438150</xdr:colOff>
      <xdr:row>21</xdr:row>
      <xdr:rowOff>104775</xdr:rowOff>
    </xdr:from>
    <xdr:to>
      <xdr:col>4</xdr:col>
      <xdr:colOff>219075</xdr:colOff>
      <xdr:row>24</xdr:row>
      <xdr:rowOff>95250</xdr:rowOff>
    </xdr:to>
    <xdr:sp macro="modRegionSelect.Region_Click" textlink="">
      <xdr:nvSpPr>
        <xdr:cNvPr id="125105" name="ShapeReg_79"/>
        <xdr:cNvSpPr>
          <a:spLocks/>
        </xdr:cNvSpPr>
      </xdr:nvSpPr>
      <xdr:spPr bwMode="auto">
        <a:xfrm>
          <a:off x="1866900" y="3629025"/>
          <a:ext cx="390525" cy="476250"/>
        </a:xfrm>
        <a:custGeom>
          <a:avLst/>
          <a:gdLst>
            <a:gd name="T0" fmla="*/ 2147483647 w 41"/>
            <a:gd name="T1" fmla="*/ 2147483647 h 50"/>
            <a:gd name="T2" fmla="*/ 2147483647 w 41"/>
            <a:gd name="T3" fmla="*/ 2147483647 h 50"/>
            <a:gd name="T4" fmla="*/ 2147483647 w 41"/>
            <a:gd name="T5" fmla="*/ 2147483647 h 50"/>
            <a:gd name="T6" fmla="*/ 2147483647 w 41"/>
            <a:gd name="T7" fmla="*/ 2147483647 h 50"/>
            <a:gd name="T8" fmla="*/ 2147483647 w 41"/>
            <a:gd name="T9" fmla="*/ 2147483647 h 50"/>
            <a:gd name="T10" fmla="*/ 2147483647 w 41"/>
            <a:gd name="T11" fmla="*/ 2147483647 h 50"/>
            <a:gd name="T12" fmla="*/ 2147483647 w 41"/>
            <a:gd name="T13" fmla="*/ 2147483647 h 50"/>
            <a:gd name="T14" fmla="*/ 2147483647 w 41"/>
            <a:gd name="T15" fmla="*/ 2147483647 h 50"/>
            <a:gd name="T16" fmla="*/ 2147483647 w 41"/>
            <a:gd name="T17" fmla="*/ 2147483647 h 50"/>
            <a:gd name="T18" fmla="*/ 2147483647 w 41"/>
            <a:gd name="T19" fmla="*/ 2147483647 h 50"/>
            <a:gd name="T20" fmla="*/ 2147483647 w 41"/>
            <a:gd name="T21" fmla="*/ 2147483647 h 50"/>
            <a:gd name="T22" fmla="*/ 2147483647 w 41"/>
            <a:gd name="T23" fmla="*/ 2147483647 h 50"/>
            <a:gd name="T24" fmla="*/ 2147483647 w 41"/>
            <a:gd name="T25" fmla="*/ 2147483647 h 50"/>
            <a:gd name="T26" fmla="*/ 2147483647 w 41"/>
            <a:gd name="T27" fmla="*/ 2147483647 h 50"/>
            <a:gd name="T28" fmla="*/ 2147483647 w 41"/>
            <a:gd name="T29" fmla="*/ 2147483647 h 50"/>
            <a:gd name="T30" fmla="*/ 0 w 41"/>
            <a:gd name="T31" fmla="*/ 2147483647 h 50"/>
            <a:gd name="T32" fmla="*/ 2147483647 w 41"/>
            <a:gd name="T33" fmla="*/ 2147483647 h 50"/>
            <a:gd name="T34" fmla="*/ 2147483647 w 41"/>
            <a:gd name="T35" fmla="*/ 2147483647 h 50"/>
            <a:gd name="T36" fmla="*/ 2147483647 w 41"/>
            <a:gd name="T37" fmla="*/ 2147483647 h 50"/>
            <a:gd name="T38" fmla="*/ 2147483647 w 41"/>
            <a:gd name="T39" fmla="*/ 2147483647 h 50"/>
            <a:gd name="T40" fmla="*/ 2147483647 w 41"/>
            <a:gd name="T41" fmla="*/ 2147483647 h 50"/>
            <a:gd name="T42" fmla="*/ 2147483647 w 41"/>
            <a:gd name="T43" fmla="*/ 2147483647 h 50"/>
            <a:gd name="T44" fmla="*/ 2147483647 w 41"/>
            <a:gd name="T45" fmla="*/ 2147483647 h 50"/>
            <a:gd name="T46" fmla="*/ 2147483647 w 41"/>
            <a:gd name="T47" fmla="*/ 2147483647 h 50"/>
            <a:gd name="T48" fmla="*/ 2147483647 w 41"/>
            <a:gd name="T49" fmla="*/ 2147483647 h 50"/>
            <a:gd name="T50" fmla="*/ 2147483647 w 41"/>
            <a:gd name="T51" fmla="*/ 2147483647 h 50"/>
            <a:gd name="T52" fmla="*/ 2147483647 w 41"/>
            <a:gd name="T53" fmla="*/ 2147483647 h 50"/>
            <a:gd name="T54" fmla="*/ 2147483647 w 41"/>
            <a:gd name="T55" fmla="*/ 2147483647 h 50"/>
            <a:gd name="T56" fmla="*/ 2147483647 w 41"/>
            <a:gd name="T57" fmla="*/ 2147483647 h 50"/>
            <a:gd name="T58" fmla="*/ 2147483647 w 41"/>
            <a:gd name="T59" fmla="*/ 2147483647 h 50"/>
            <a:gd name="T60" fmla="*/ 2147483647 w 41"/>
            <a:gd name="T61" fmla="*/ 2147483647 h 50"/>
            <a:gd name="T62" fmla="*/ 2147483647 w 41"/>
            <a:gd name="T63" fmla="*/ 2147483647 h 50"/>
            <a:gd name="T64" fmla="*/ 2147483647 w 41"/>
            <a:gd name="T65" fmla="*/ 2147483647 h 50"/>
            <a:gd name="T66" fmla="*/ 2147483647 w 41"/>
            <a:gd name="T67" fmla="*/ 0 h 50"/>
            <a:gd name="T68" fmla="*/ 2147483647 w 41"/>
            <a:gd name="T69" fmla="*/ 2147483647 h 50"/>
            <a:gd name="T70" fmla="*/ 2147483647 w 41"/>
            <a:gd name="T71" fmla="*/ 2147483647 h 50"/>
            <a:gd name="T72" fmla="*/ 2147483647 w 41"/>
            <a:gd name="T73" fmla="*/ 2147483647 h 50"/>
            <a:gd name="T74" fmla="*/ 2147483647 w 41"/>
            <a:gd name="T75" fmla="*/ 2147483647 h 50"/>
            <a:gd name="T76" fmla="*/ 2147483647 w 41"/>
            <a:gd name="T77" fmla="*/ 2147483647 h 50"/>
            <a:gd name="T78" fmla="*/ 2147483647 w 41"/>
            <a:gd name="T79" fmla="*/ 2147483647 h 50"/>
            <a:gd name="T80" fmla="*/ 2147483647 w 41"/>
            <a:gd name="T81" fmla="*/ 2147483647 h 50"/>
            <a:gd name="T82" fmla="*/ 2147483647 w 41"/>
            <a:gd name="T83" fmla="*/ 2147483647 h 50"/>
            <a:gd name="T84" fmla="*/ 2147483647 w 41"/>
            <a:gd name="T85" fmla="*/ 2147483647 h 50"/>
            <a:gd name="T86" fmla="*/ 2147483647 w 41"/>
            <a:gd name="T87" fmla="*/ 2147483647 h 50"/>
            <a:gd name="T88" fmla="*/ 2147483647 w 41"/>
            <a:gd name="T89" fmla="*/ 2147483647 h 50"/>
            <a:gd name="T90" fmla="*/ 2147483647 w 41"/>
            <a:gd name="T91" fmla="*/ 2147483647 h 50"/>
            <a:gd name="T92" fmla="*/ 2147483647 w 41"/>
            <a:gd name="T93" fmla="*/ 2147483647 h 50"/>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w 41"/>
            <a:gd name="T142" fmla="*/ 0 h 50"/>
            <a:gd name="T143" fmla="*/ 41 w 41"/>
            <a:gd name="T144" fmla="*/ 50 h 50"/>
          </a:gdLst>
          <a:ahLst/>
          <a:cxnLst>
            <a:cxn ang="T94">
              <a:pos x="T0" y="T1"/>
            </a:cxn>
            <a:cxn ang="T95">
              <a:pos x="T2" y="T3"/>
            </a:cxn>
            <a:cxn ang="T96">
              <a:pos x="T4" y="T5"/>
            </a:cxn>
            <a:cxn ang="T97">
              <a:pos x="T6" y="T7"/>
            </a:cxn>
            <a:cxn ang="T98">
              <a:pos x="T8" y="T9"/>
            </a:cxn>
            <a:cxn ang="T99">
              <a:pos x="T10" y="T11"/>
            </a:cxn>
            <a:cxn ang="T100">
              <a:pos x="T12" y="T13"/>
            </a:cxn>
            <a:cxn ang="T101">
              <a:pos x="T14" y="T15"/>
            </a:cxn>
            <a:cxn ang="T102">
              <a:pos x="T16" y="T17"/>
            </a:cxn>
            <a:cxn ang="T103">
              <a:pos x="T18" y="T19"/>
            </a:cxn>
            <a:cxn ang="T104">
              <a:pos x="T20" y="T21"/>
            </a:cxn>
            <a:cxn ang="T105">
              <a:pos x="T22" y="T23"/>
            </a:cxn>
            <a:cxn ang="T106">
              <a:pos x="T24" y="T25"/>
            </a:cxn>
            <a:cxn ang="T107">
              <a:pos x="T26" y="T27"/>
            </a:cxn>
            <a:cxn ang="T108">
              <a:pos x="T28" y="T29"/>
            </a:cxn>
            <a:cxn ang="T109">
              <a:pos x="T30" y="T31"/>
            </a:cxn>
            <a:cxn ang="T110">
              <a:pos x="T32" y="T33"/>
            </a:cxn>
            <a:cxn ang="T111">
              <a:pos x="T34" y="T35"/>
            </a:cxn>
            <a:cxn ang="T112">
              <a:pos x="T36" y="T37"/>
            </a:cxn>
            <a:cxn ang="T113">
              <a:pos x="T38" y="T39"/>
            </a:cxn>
            <a:cxn ang="T114">
              <a:pos x="T40" y="T41"/>
            </a:cxn>
            <a:cxn ang="T115">
              <a:pos x="T42" y="T43"/>
            </a:cxn>
            <a:cxn ang="T116">
              <a:pos x="T44" y="T45"/>
            </a:cxn>
            <a:cxn ang="T117">
              <a:pos x="T46" y="T47"/>
            </a:cxn>
            <a:cxn ang="T118">
              <a:pos x="T48" y="T49"/>
            </a:cxn>
            <a:cxn ang="T119">
              <a:pos x="T50" y="T51"/>
            </a:cxn>
            <a:cxn ang="T120">
              <a:pos x="T52" y="T53"/>
            </a:cxn>
            <a:cxn ang="T121">
              <a:pos x="T54" y="T55"/>
            </a:cxn>
            <a:cxn ang="T122">
              <a:pos x="T56" y="T57"/>
            </a:cxn>
            <a:cxn ang="T123">
              <a:pos x="T58" y="T59"/>
            </a:cxn>
            <a:cxn ang="T124">
              <a:pos x="T60" y="T61"/>
            </a:cxn>
            <a:cxn ang="T125">
              <a:pos x="T62" y="T63"/>
            </a:cxn>
            <a:cxn ang="T126">
              <a:pos x="T64" y="T65"/>
            </a:cxn>
            <a:cxn ang="T127">
              <a:pos x="T66" y="T67"/>
            </a:cxn>
            <a:cxn ang="T128">
              <a:pos x="T68" y="T69"/>
            </a:cxn>
            <a:cxn ang="T129">
              <a:pos x="T70" y="T71"/>
            </a:cxn>
            <a:cxn ang="T130">
              <a:pos x="T72" y="T73"/>
            </a:cxn>
            <a:cxn ang="T131">
              <a:pos x="T74" y="T75"/>
            </a:cxn>
            <a:cxn ang="T132">
              <a:pos x="T76" y="T77"/>
            </a:cxn>
            <a:cxn ang="T133">
              <a:pos x="T78" y="T79"/>
            </a:cxn>
            <a:cxn ang="T134">
              <a:pos x="T80" y="T81"/>
            </a:cxn>
            <a:cxn ang="T135">
              <a:pos x="T82" y="T83"/>
            </a:cxn>
            <a:cxn ang="T136">
              <a:pos x="T84" y="T85"/>
            </a:cxn>
            <a:cxn ang="T137">
              <a:pos x="T86" y="T87"/>
            </a:cxn>
            <a:cxn ang="T138">
              <a:pos x="T88" y="T89"/>
            </a:cxn>
            <a:cxn ang="T139">
              <a:pos x="T90" y="T91"/>
            </a:cxn>
            <a:cxn ang="T140">
              <a:pos x="T92" y="T93"/>
            </a:cxn>
          </a:cxnLst>
          <a:rect l="T141" t="T142" r="T143" b="T144"/>
          <a:pathLst>
            <a:path w="41" h="50">
              <a:moveTo>
                <a:pt x="38" y="33"/>
              </a:moveTo>
              <a:lnTo>
                <a:pt x="35" y="33"/>
              </a:lnTo>
              <a:lnTo>
                <a:pt x="32" y="33"/>
              </a:lnTo>
              <a:lnTo>
                <a:pt x="30" y="32"/>
              </a:lnTo>
              <a:lnTo>
                <a:pt x="27" y="30"/>
              </a:lnTo>
              <a:lnTo>
                <a:pt x="25" y="30"/>
              </a:lnTo>
              <a:lnTo>
                <a:pt x="24" y="33"/>
              </a:lnTo>
              <a:lnTo>
                <a:pt x="25" y="35"/>
              </a:lnTo>
              <a:lnTo>
                <a:pt x="23" y="37"/>
              </a:lnTo>
              <a:lnTo>
                <a:pt x="24" y="38"/>
              </a:lnTo>
              <a:lnTo>
                <a:pt x="26" y="39"/>
              </a:lnTo>
              <a:lnTo>
                <a:pt x="27" y="41"/>
              </a:lnTo>
              <a:lnTo>
                <a:pt x="26" y="43"/>
              </a:lnTo>
              <a:lnTo>
                <a:pt x="24" y="43"/>
              </a:lnTo>
              <a:lnTo>
                <a:pt x="22" y="40"/>
              </a:lnTo>
              <a:lnTo>
                <a:pt x="18" y="40"/>
              </a:lnTo>
              <a:lnTo>
                <a:pt x="16" y="41"/>
              </a:lnTo>
              <a:lnTo>
                <a:pt x="17" y="45"/>
              </a:lnTo>
              <a:lnTo>
                <a:pt x="16" y="47"/>
              </a:lnTo>
              <a:lnTo>
                <a:pt x="14" y="48"/>
              </a:lnTo>
              <a:lnTo>
                <a:pt x="11" y="47"/>
              </a:lnTo>
              <a:lnTo>
                <a:pt x="10" y="50"/>
              </a:lnTo>
              <a:lnTo>
                <a:pt x="9" y="48"/>
              </a:lnTo>
              <a:lnTo>
                <a:pt x="8" y="48"/>
              </a:lnTo>
              <a:lnTo>
                <a:pt x="8" y="46"/>
              </a:lnTo>
              <a:lnTo>
                <a:pt x="10" y="45"/>
              </a:lnTo>
              <a:lnTo>
                <a:pt x="11" y="43"/>
              </a:lnTo>
              <a:lnTo>
                <a:pt x="10" y="42"/>
              </a:lnTo>
              <a:lnTo>
                <a:pt x="9" y="42"/>
              </a:lnTo>
              <a:lnTo>
                <a:pt x="7" y="41"/>
              </a:lnTo>
              <a:lnTo>
                <a:pt x="5" y="41"/>
              </a:lnTo>
              <a:lnTo>
                <a:pt x="0" y="41"/>
              </a:lnTo>
              <a:lnTo>
                <a:pt x="1" y="40"/>
              </a:lnTo>
              <a:lnTo>
                <a:pt x="3" y="39"/>
              </a:lnTo>
              <a:lnTo>
                <a:pt x="4" y="37"/>
              </a:lnTo>
              <a:lnTo>
                <a:pt x="5" y="34"/>
              </a:lnTo>
              <a:lnTo>
                <a:pt x="7" y="34"/>
              </a:lnTo>
              <a:lnTo>
                <a:pt x="7" y="31"/>
              </a:lnTo>
              <a:lnTo>
                <a:pt x="9" y="29"/>
              </a:lnTo>
              <a:lnTo>
                <a:pt x="9" y="27"/>
              </a:lnTo>
              <a:lnTo>
                <a:pt x="11" y="25"/>
              </a:lnTo>
              <a:lnTo>
                <a:pt x="13" y="24"/>
              </a:lnTo>
              <a:lnTo>
                <a:pt x="13" y="23"/>
              </a:lnTo>
              <a:lnTo>
                <a:pt x="16" y="23"/>
              </a:lnTo>
              <a:lnTo>
                <a:pt x="16" y="24"/>
              </a:lnTo>
              <a:lnTo>
                <a:pt x="18" y="24"/>
              </a:lnTo>
              <a:lnTo>
                <a:pt x="18" y="22"/>
              </a:lnTo>
              <a:lnTo>
                <a:pt x="17" y="19"/>
              </a:lnTo>
              <a:lnTo>
                <a:pt x="14" y="18"/>
              </a:lnTo>
              <a:lnTo>
                <a:pt x="12" y="19"/>
              </a:lnTo>
              <a:lnTo>
                <a:pt x="9" y="18"/>
              </a:lnTo>
              <a:lnTo>
                <a:pt x="7" y="16"/>
              </a:lnTo>
              <a:lnTo>
                <a:pt x="7" y="12"/>
              </a:lnTo>
              <a:lnTo>
                <a:pt x="6" y="11"/>
              </a:lnTo>
              <a:lnTo>
                <a:pt x="5" y="8"/>
              </a:lnTo>
              <a:lnTo>
                <a:pt x="8" y="6"/>
              </a:lnTo>
              <a:lnTo>
                <a:pt x="10" y="7"/>
              </a:lnTo>
              <a:lnTo>
                <a:pt x="12" y="8"/>
              </a:lnTo>
              <a:lnTo>
                <a:pt x="14" y="9"/>
              </a:lnTo>
              <a:lnTo>
                <a:pt x="14" y="11"/>
              </a:lnTo>
              <a:lnTo>
                <a:pt x="17" y="12"/>
              </a:lnTo>
              <a:lnTo>
                <a:pt x="18" y="10"/>
              </a:lnTo>
              <a:lnTo>
                <a:pt x="21" y="9"/>
              </a:lnTo>
              <a:lnTo>
                <a:pt x="21" y="8"/>
              </a:lnTo>
              <a:lnTo>
                <a:pt x="23" y="5"/>
              </a:lnTo>
              <a:lnTo>
                <a:pt x="24" y="3"/>
              </a:lnTo>
              <a:lnTo>
                <a:pt x="23" y="1"/>
              </a:lnTo>
              <a:lnTo>
                <a:pt x="25" y="0"/>
              </a:lnTo>
              <a:lnTo>
                <a:pt x="27" y="1"/>
              </a:lnTo>
              <a:lnTo>
                <a:pt x="28" y="3"/>
              </a:lnTo>
              <a:lnTo>
                <a:pt x="30" y="4"/>
              </a:lnTo>
              <a:lnTo>
                <a:pt x="31" y="5"/>
              </a:lnTo>
              <a:lnTo>
                <a:pt x="32" y="5"/>
              </a:lnTo>
              <a:lnTo>
                <a:pt x="34" y="7"/>
              </a:lnTo>
              <a:lnTo>
                <a:pt x="36" y="5"/>
              </a:lnTo>
              <a:lnTo>
                <a:pt x="38" y="6"/>
              </a:lnTo>
              <a:lnTo>
                <a:pt x="39" y="7"/>
              </a:lnTo>
              <a:lnTo>
                <a:pt x="41" y="9"/>
              </a:lnTo>
              <a:lnTo>
                <a:pt x="41" y="12"/>
              </a:lnTo>
              <a:lnTo>
                <a:pt x="41" y="15"/>
              </a:lnTo>
              <a:lnTo>
                <a:pt x="40" y="17"/>
              </a:lnTo>
              <a:lnTo>
                <a:pt x="38" y="17"/>
              </a:lnTo>
              <a:lnTo>
                <a:pt x="36" y="18"/>
              </a:lnTo>
              <a:lnTo>
                <a:pt x="37" y="21"/>
              </a:lnTo>
              <a:lnTo>
                <a:pt x="36" y="22"/>
              </a:lnTo>
              <a:lnTo>
                <a:pt x="34" y="22"/>
              </a:lnTo>
              <a:lnTo>
                <a:pt x="34" y="24"/>
              </a:lnTo>
              <a:lnTo>
                <a:pt x="35" y="26"/>
              </a:lnTo>
              <a:lnTo>
                <a:pt x="37" y="26"/>
              </a:lnTo>
              <a:lnTo>
                <a:pt x="37" y="27"/>
              </a:lnTo>
              <a:lnTo>
                <a:pt x="40" y="27"/>
              </a:lnTo>
              <a:lnTo>
                <a:pt x="41" y="29"/>
              </a:lnTo>
              <a:lnTo>
                <a:pt x="39" y="31"/>
              </a:lnTo>
              <a:lnTo>
                <a:pt x="38" y="33"/>
              </a:lnTo>
              <a:close/>
            </a:path>
          </a:pathLst>
        </a:custGeom>
        <a:solidFill>
          <a:srgbClr val="C7CB8F"/>
        </a:solidFill>
        <a:ln w="9525">
          <a:solidFill>
            <a:srgbClr val="000000"/>
          </a:solidFill>
          <a:miter lim="800000"/>
          <a:headEnd/>
          <a:tailEnd/>
        </a:ln>
      </xdr:spPr>
    </xdr:sp>
    <xdr:clientData/>
  </xdr:twoCellAnchor>
  <xdr:twoCellAnchor>
    <xdr:from>
      <xdr:col>5</xdr:col>
      <xdr:colOff>66675</xdr:colOff>
      <xdr:row>21</xdr:row>
      <xdr:rowOff>123825</xdr:rowOff>
    </xdr:from>
    <xdr:to>
      <xdr:col>5</xdr:col>
      <xdr:colOff>447675</xdr:colOff>
      <xdr:row>25</xdr:row>
      <xdr:rowOff>57150</xdr:rowOff>
    </xdr:to>
    <xdr:sp macro="modRegionSelect.Region_Click" textlink="">
      <xdr:nvSpPr>
        <xdr:cNvPr id="125106" name="ShapeReg_39"/>
        <xdr:cNvSpPr>
          <a:spLocks/>
        </xdr:cNvSpPr>
      </xdr:nvSpPr>
      <xdr:spPr bwMode="auto">
        <a:xfrm>
          <a:off x="2714625" y="3648075"/>
          <a:ext cx="381000" cy="581025"/>
        </a:xfrm>
        <a:custGeom>
          <a:avLst/>
          <a:gdLst>
            <a:gd name="T0" fmla="*/ 2147483647 w 40"/>
            <a:gd name="T1" fmla="*/ 2147483647 h 61"/>
            <a:gd name="T2" fmla="*/ 2147483647 w 40"/>
            <a:gd name="T3" fmla="*/ 2147483647 h 61"/>
            <a:gd name="T4" fmla="*/ 2147483647 w 40"/>
            <a:gd name="T5" fmla="*/ 2147483647 h 61"/>
            <a:gd name="T6" fmla="*/ 2147483647 w 40"/>
            <a:gd name="T7" fmla="*/ 2147483647 h 61"/>
            <a:gd name="T8" fmla="*/ 2147483647 w 40"/>
            <a:gd name="T9" fmla="*/ 2147483647 h 61"/>
            <a:gd name="T10" fmla="*/ 2147483647 w 40"/>
            <a:gd name="T11" fmla="*/ 2147483647 h 61"/>
            <a:gd name="T12" fmla="*/ 2147483647 w 40"/>
            <a:gd name="T13" fmla="*/ 2147483647 h 61"/>
            <a:gd name="T14" fmla="*/ 2147483647 w 40"/>
            <a:gd name="T15" fmla="*/ 2147483647 h 61"/>
            <a:gd name="T16" fmla="*/ 2147483647 w 40"/>
            <a:gd name="T17" fmla="*/ 2147483647 h 61"/>
            <a:gd name="T18" fmla="*/ 2147483647 w 40"/>
            <a:gd name="T19" fmla="*/ 2147483647 h 61"/>
            <a:gd name="T20" fmla="*/ 2147483647 w 40"/>
            <a:gd name="T21" fmla="*/ 2147483647 h 61"/>
            <a:gd name="T22" fmla="*/ 0 w 40"/>
            <a:gd name="T23" fmla="*/ 2147483647 h 61"/>
            <a:gd name="T24" fmla="*/ 2147483647 w 40"/>
            <a:gd name="T25" fmla="*/ 2147483647 h 61"/>
            <a:gd name="T26" fmla="*/ 2147483647 w 40"/>
            <a:gd name="T27" fmla="*/ 2147483647 h 61"/>
            <a:gd name="T28" fmla="*/ 2147483647 w 40"/>
            <a:gd name="T29" fmla="*/ 2147483647 h 61"/>
            <a:gd name="T30" fmla="*/ 2147483647 w 40"/>
            <a:gd name="T31" fmla="*/ 2147483647 h 61"/>
            <a:gd name="T32" fmla="*/ 2147483647 w 40"/>
            <a:gd name="T33" fmla="*/ 2147483647 h 61"/>
            <a:gd name="T34" fmla="*/ 2147483647 w 40"/>
            <a:gd name="T35" fmla="*/ 2147483647 h 61"/>
            <a:gd name="T36" fmla="*/ 2147483647 w 40"/>
            <a:gd name="T37" fmla="*/ 2147483647 h 61"/>
            <a:gd name="T38" fmla="*/ 2147483647 w 40"/>
            <a:gd name="T39" fmla="*/ 2147483647 h 61"/>
            <a:gd name="T40" fmla="*/ 2147483647 w 40"/>
            <a:gd name="T41" fmla="*/ 2147483647 h 61"/>
            <a:gd name="T42" fmla="*/ 2147483647 w 40"/>
            <a:gd name="T43" fmla="*/ 2147483647 h 61"/>
            <a:gd name="T44" fmla="*/ 2147483647 w 40"/>
            <a:gd name="T45" fmla="*/ 2147483647 h 61"/>
            <a:gd name="T46" fmla="*/ 2147483647 w 40"/>
            <a:gd name="T47" fmla="*/ 2147483647 h 61"/>
            <a:gd name="T48" fmla="*/ 2147483647 w 40"/>
            <a:gd name="T49" fmla="*/ 2147483647 h 61"/>
            <a:gd name="T50" fmla="*/ 2147483647 w 40"/>
            <a:gd name="T51" fmla="*/ 2147483647 h 61"/>
            <a:gd name="T52" fmla="*/ 2147483647 w 40"/>
            <a:gd name="T53" fmla="*/ 2147483647 h 61"/>
            <a:gd name="T54" fmla="*/ 2147483647 w 40"/>
            <a:gd name="T55" fmla="*/ 2147483647 h 61"/>
            <a:gd name="T56" fmla="*/ 2147483647 w 40"/>
            <a:gd name="T57" fmla="*/ 2147483647 h 61"/>
            <a:gd name="T58" fmla="*/ 2147483647 w 40"/>
            <a:gd name="T59" fmla="*/ 2147483647 h 61"/>
            <a:gd name="T60" fmla="*/ 2147483647 w 40"/>
            <a:gd name="T61" fmla="*/ 2147483647 h 61"/>
            <a:gd name="T62" fmla="*/ 2147483647 w 40"/>
            <a:gd name="T63" fmla="*/ 2147483647 h 61"/>
            <a:gd name="T64" fmla="*/ 2147483647 w 40"/>
            <a:gd name="T65" fmla="*/ 2147483647 h 61"/>
            <a:gd name="T66" fmla="*/ 2147483647 w 40"/>
            <a:gd name="T67" fmla="*/ 2147483647 h 61"/>
            <a:gd name="T68" fmla="*/ 2147483647 w 40"/>
            <a:gd name="T69" fmla="*/ 2147483647 h 61"/>
            <a:gd name="T70" fmla="*/ 2147483647 w 40"/>
            <a:gd name="T71" fmla="*/ 2147483647 h 61"/>
            <a:gd name="T72" fmla="*/ 2147483647 w 40"/>
            <a:gd name="T73" fmla="*/ 2147483647 h 61"/>
            <a:gd name="T74" fmla="*/ 2147483647 w 40"/>
            <a:gd name="T75" fmla="*/ 2147483647 h 61"/>
            <a:gd name="T76" fmla="*/ 2147483647 w 40"/>
            <a:gd name="T77" fmla="*/ 2147483647 h 61"/>
            <a:gd name="T78" fmla="*/ 2147483647 w 40"/>
            <a:gd name="T79" fmla="*/ 2147483647 h 61"/>
            <a:gd name="T80" fmla="*/ 2147483647 w 40"/>
            <a:gd name="T81" fmla="*/ 2147483647 h 61"/>
            <a:gd name="T82" fmla="*/ 2147483647 w 40"/>
            <a:gd name="T83" fmla="*/ 2147483647 h 61"/>
            <a:gd name="T84" fmla="*/ 2147483647 w 40"/>
            <a:gd name="T85" fmla="*/ 2147483647 h 61"/>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w 40"/>
            <a:gd name="T130" fmla="*/ 0 h 61"/>
            <a:gd name="T131" fmla="*/ 40 w 40"/>
            <a:gd name="T132" fmla="*/ 61 h 61"/>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T129" t="T130" r="T131" b="T132"/>
          <a:pathLst>
            <a:path w="40" h="61">
              <a:moveTo>
                <a:pt x="29" y="56"/>
              </a:moveTo>
              <a:lnTo>
                <a:pt x="27" y="58"/>
              </a:lnTo>
              <a:lnTo>
                <a:pt x="23" y="59"/>
              </a:lnTo>
              <a:lnTo>
                <a:pt x="20" y="61"/>
              </a:lnTo>
              <a:lnTo>
                <a:pt x="18" y="59"/>
              </a:lnTo>
              <a:lnTo>
                <a:pt x="16" y="60"/>
              </a:lnTo>
              <a:lnTo>
                <a:pt x="13" y="60"/>
              </a:lnTo>
              <a:lnTo>
                <a:pt x="14" y="56"/>
              </a:lnTo>
              <a:lnTo>
                <a:pt x="17" y="55"/>
              </a:lnTo>
              <a:lnTo>
                <a:pt x="17" y="53"/>
              </a:lnTo>
              <a:lnTo>
                <a:pt x="15" y="53"/>
              </a:lnTo>
              <a:lnTo>
                <a:pt x="12" y="51"/>
              </a:lnTo>
              <a:lnTo>
                <a:pt x="11" y="53"/>
              </a:lnTo>
              <a:lnTo>
                <a:pt x="8" y="52"/>
              </a:lnTo>
              <a:lnTo>
                <a:pt x="9" y="49"/>
              </a:lnTo>
              <a:lnTo>
                <a:pt x="7" y="47"/>
              </a:lnTo>
              <a:lnTo>
                <a:pt x="4" y="49"/>
              </a:lnTo>
              <a:lnTo>
                <a:pt x="1" y="48"/>
              </a:lnTo>
              <a:lnTo>
                <a:pt x="1" y="46"/>
              </a:lnTo>
              <a:lnTo>
                <a:pt x="2" y="44"/>
              </a:lnTo>
              <a:lnTo>
                <a:pt x="2" y="41"/>
              </a:lnTo>
              <a:lnTo>
                <a:pt x="3" y="40"/>
              </a:lnTo>
              <a:lnTo>
                <a:pt x="2" y="36"/>
              </a:lnTo>
              <a:lnTo>
                <a:pt x="0" y="35"/>
              </a:lnTo>
              <a:lnTo>
                <a:pt x="0" y="34"/>
              </a:lnTo>
              <a:lnTo>
                <a:pt x="1" y="32"/>
              </a:lnTo>
              <a:lnTo>
                <a:pt x="2" y="31"/>
              </a:lnTo>
              <a:lnTo>
                <a:pt x="2" y="29"/>
              </a:lnTo>
              <a:lnTo>
                <a:pt x="3" y="29"/>
              </a:lnTo>
              <a:lnTo>
                <a:pt x="5" y="27"/>
              </a:lnTo>
              <a:lnTo>
                <a:pt x="5" y="26"/>
              </a:lnTo>
              <a:lnTo>
                <a:pt x="5" y="24"/>
              </a:lnTo>
              <a:lnTo>
                <a:pt x="9" y="20"/>
              </a:lnTo>
              <a:lnTo>
                <a:pt x="11" y="20"/>
              </a:lnTo>
              <a:lnTo>
                <a:pt x="12" y="19"/>
              </a:lnTo>
              <a:lnTo>
                <a:pt x="12" y="17"/>
              </a:lnTo>
              <a:lnTo>
                <a:pt x="10" y="16"/>
              </a:lnTo>
              <a:lnTo>
                <a:pt x="9" y="14"/>
              </a:lnTo>
              <a:lnTo>
                <a:pt x="8" y="13"/>
              </a:lnTo>
              <a:lnTo>
                <a:pt x="6" y="12"/>
              </a:lnTo>
              <a:lnTo>
                <a:pt x="6" y="11"/>
              </a:lnTo>
              <a:lnTo>
                <a:pt x="8" y="10"/>
              </a:lnTo>
              <a:lnTo>
                <a:pt x="7" y="7"/>
              </a:lnTo>
              <a:lnTo>
                <a:pt x="8" y="5"/>
              </a:lnTo>
              <a:lnTo>
                <a:pt x="10" y="3"/>
              </a:lnTo>
              <a:lnTo>
                <a:pt x="10" y="1"/>
              </a:lnTo>
              <a:lnTo>
                <a:pt x="12" y="0"/>
              </a:lnTo>
              <a:lnTo>
                <a:pt x="15" y="2"/>
              </a:lnTo>
              <a:lnTo>
                <a:pt x="13" y="3"/>
              </a:lnTo>
              <a:lnTo>
                <a:pt x="13" y="5"/>
              </a:lnTo>
              <a:lnTo>
                <a:pt x="15" y="6"/>
              </a:lnTo>
              <a:lnTo>
                <a:pt x="17" y="6"/>
              </a:lnTo>
              <a:lnTo>
                <a:pt x="19" y="7"/>
              </a:lnTo>
              <a:lnTo>
                <a:pt x="21" y="8"/>
              </a:lnTo>
              <a:lnTo>
                <a:pt x="23" y="8"/>
              </a:lnTo>
              <a:lnTo>
                <a:pt x="24" y="7"/>
              </a:lnTo>
              <a:lnTo>
                <a:pt x="26" y="8"/>
              </a:lnTo>
              <a:lnTo>
                <a:pt x="28" y="9"/>
              </a:lnTo>
              <a:lnTo>
                <a:pt x="32" y="9"/>
              </a:lnTo>
              <a:lnTo>
                <a:pt x="34" y="7"/>
              </a:lnTo>
              <a:lnTo>
                <a:pt x="36" y="5"/>
              </a:lnTo>
              <a:lnTo>
                <a:pt x="38" y="4"/>
              </a:lnTo>
              <a:lnTo>
                <a:pt x="38" y="5"/>
              </a:lnTo>
              <a:lnTo>
                <a:pt x="37" y="7"/>
              </a:lnTo>
              <a:lnTo>
                <a:pt x="37" y="8"/>
              </a:lnTo>
              <a:lnTo>
                <a:pt x="37" y="11"/>
              </a:lnTo>
              <a:lnTo>
                <a:pt x="38" y="13"/>
              </a:lnTo>
              <a:lnTo>
                <a:pt x="38" y="16"/>
              </a:lnTo>
              <a:lnTo>
                <a:pt x="39" y="19"/>
              </a:lnTo>
              <a:lnTo>
                <a:pt x="40" y="21"/>
              </a:lnTo>
              <a:lnTo>
                <a:pt x="40" y="25"/>
              </a:lnTo>
              <a:lnTo>
                <a:pt x="40" y="28"/>
              </a:lnTo>
              <a:lnTo>
                <a:pt x="38" y="30"/>
              </a:lnTo>
              <a:lnTo>
                <a:pt x="38" y="31"/>
              </a:lnTo>
              <a:lnTo>
                <a:pt x="38" y="33"/>
              </a:lnTo>
              <a:lnTo>
                <a:pt x="37" y="34"/>
              </a:lnTo>
              <a:lnTo>
                <a:pt x="35" y="33"/>
              </a:lnTo>
              <a:lnTo>
                <a:pt x="34" y="34"/>
              </a:lnTo>
              <a:lnTo>
                <a:pt x="31" y="37"/>
              </a:lnTo>
              <a:lnTo>
                <a:pt x="30" y="41"/>
              </a:lnTo>
              <a:lnTo>
                <a:pt x="30" y="45"/>
              </a:lnTo>
              <a:lnTo>
                <a:pt x="30" y="48"/>
              </a:lnTo>
              <a:lnTo>
                <a:pt x="32" y="49"/>
              </a:lnTo>
              <a:lnTo>
                <a:pt x="32" y="51"/>
              </a:lnTo>
              <a:lnTo>
                <a:pt x="30" y="52"/>
              </a:lnTo>
              <a:lnTo>
                <a:pt x="29" y="56"/>
              </a:lnTo>
              <a:close/>
            </a:path>
          </a:pathLst>
        </a:custGeom>
        <a:solidFill>
          <a:srgbClr val="01BEE7"/>
        </a:solidFill>
        <a:ln w="9525">
          <a:solidFill>
            <a:srgbClr val="000000"/>
          </a:solidFill>
          <a:miter lim="800000"/>
          <a:headEnd/>
          <a:tailEnd/>
        </a:ln>
      </xdr:spPr>
    </xdr:sp>
    <xdr:clientData/>
  </xdr:twoCellAnchor>
  <xdr:twoCellAnchor>
    <xdr:from>
      <xdr:col>5</xdr:col>
      <xdr:colOff>342900</xdr:colOff>
      <xdr:row>23</xdr:row>
      <xdr:rowOff>0</xdr:rowOff>
    </xdr:from>
    <xdr:to>
      <xdr:col>6</xdr:col>
      <xdr:colOff>352425</xdr:colOff>
      <xdr:row>25</xdr:row>
      <xdr:rowOff>142875</xdr:rowOff>
    </xdr:to>
    <xdr:sp macro="modRegionSelect.Region_Click" textlink="">
      <xdr:nvSpPr>
        <xdr:cNvPr id="125107" name="ShapeReg_38"/>
        <xdr:cNvSpPr>
          <a:spLocks/>
        </xdr:cNvSpPr>
      </xdr:nvSpPr>
      <xdr:spPr bwMode="auto">
        <a:xfrm>
          <a:off x="2990850" y="3848100"/>
          <a:ext cx="619125" cy="466725"/>
        </a:xfrm>
        <a:custGeom>
          <a:avLst/>
          <a:gdLst>
            <a:gd name="T0" fmla="*/ 2147483647 w 65"/>
            <a:gd name="T1" fmla="*/ 2147483647 h 49"/>
            <a:gd name="T2" fmla="*/ 2147483647 w 65"/>
            <a:gd name="T3" fmla="*/ 2147483647 h 49"/>
            <a:gd name="T4" fmla="*/ 2147483647 w 65"/>
            <a:gd name="T5" fmla="*/ 2147483647 h 49"/>
            <a:gd name="T6" fmla="*/ 2147483647 w 65"/>
            <a:gd name="T7" fmla="*/ 2147483647 h 49"/>
            <a:gd name="T8" fmla="*/ 2147483647 w 65"/>
            <a:gd name="T9" fmla="*/ 2147483647 h 49"/>
            <a:gd name="T10" fmla="*/ 2147483647 w 65"/>
            <a:gd name="T11" fmla="*/ 2147483647 h 49"/>
            <a:gd name="T12" fmla="*/ 2147483647 w 65"/>
            <a:gd name="T13" fmla="*/ 2147483647 h 49"/>
            <a:gd name="T14" fmla="*/ 2147483647 w 65"/>
            <a:gd name="T15" fmla="*/ 2147483647 h 49"/>
            <a:gd name="T16" fmla="*/ 2147483647 w 65"/>
            <a:gd name="T17" fmla="*/ 2147483647 h 49"/>
            <a:gd name="T18" fmla="*/ 2147483647 w 65"/>
            <a:gd name="T19" fmla="*/ 2147483647 h 49"/>
            <a:gd name="T20" fmla="*/ 2147483647 w 65"/>
            <a:gd name="T21" fmla="*/ 2147483647 h 49"/>
            <a:gd name="T22" fmla="*/ 2147483647 w 65"/>
            <a:gd name="T23" fmla="*/ 2147483647 h 49"/>
            <a:gd name="T24" fmla="*/ 2147483647 w 65"/>
            <a:gd name="T25" fmla="*/ 2147483647 h 49"/>
            <a:gd name="T26" fmla="*/ 2147483647 w 65"/>
            <a:gd name="T27" fmla="*/ 0 h 49"/>
            <a:gd name="T28" fmla="*/ 2147483647 w 65"/>
            <a:gd name="T29" fmla="*/ 2147483647 h 49"/>
            <a:gd name="T30" fmla="*/ 2147483647 w 65"/>
            <a:gd name="T31" fmla="*/ 2147483647 h 49"/>
            <a:gd name="T32" fmla="*/ 2147483647 w 65"/>
            <a:gd name="T33" fmla="*/ 2147483647 h 49"/>
            <a:gd name="T34" fmla="*/ 2147483647 w 65"/>
            <a:gd name="T35" fmla="*/ 2147483647 h 49"/>
            <a:gd name="T36" fmla="*/ 2147483647 w 65"/>
            <a:gd name="T37" fmla="*/ 2147483647 h 49"/>
            <a:gd name="T38" fmla="*/ 2147483647 w 65"/>
            <a:gd name="T39" fmla="*/ 2147483647 h 49"/>
            <a:gd name="T40" fmla="*/ 2147483647 w 65"/>
            <a:gd name="T41" fmla="*/ 2147483647 h 49"/>
            <a:gd name="T42" fmla="*/ 2147483647 w 65"/>
            <a:gd name="T43" fmla="*/ 2147483647 h 49"/>
            <a:gd name="T44" fmla="*/ 2147483647 w 65"/>
            <a:gd name="T45" fmla="*/ 2147483647 h 49"/>
            <a:gd name="T46" fmla="*/ 2147483647 w 65"/>
            <a:gd name="T47" fmla="*/ 2147483647 h 49"/>
            <a:gd name="T48" fmla="*/ 2147483647 w 65"/>
            <a:gd name="T49" fmla="*/ 2147483647 h 49"/>
            <a:gd name="T50" fmla="*/ 2147483647 w 65"/>
            <a:gd name="T51" fmla="*/ 2147483647 h 49"/>
            <a:gd name="T52" fmla="*/ 2147483647 w 65"/>
            <a:gd name="T53" fmla="*/ 2147483647 h 49"/>
            <a:gd name="T54" fmla="*/ 2147483647 w 65"/>
            <a:gd name="T55" fmla="*/ 2147483647 h 49"/>
            <a:gd name="T56" fmla="*/ 2147483647 w 65"/>
            <a:gd name="T57" fmla="*/ 2147483647 h 49"/>
            <a:gd name="T58" fmla="*/ 2147483647 w 65"/>
            <a:gd name="T59" fmla="*/ 2147483647 h 49"/>
            <a:gd name="T60" fmla="*/ 2147483647 w 65"/>
            <a:gd name="T61" fmla="*/ 2147483647 h 49"/>
            <a:gd name="T62" fmla="*/ 2147483647 w 65"/>
            <a:gd name="T63" fmla="*/ 2147483647 h 49"/>
            <a:gd name="T64" fmla="*/ 2147483647 w 65"/>
            <a:gd name="T65" fmla="*/ 2147483647 h 49"/>
            <a:gd name="T66" fmla="*/ 2147483647 w 65"/>
            <a:gd name="T67" fmla="*/ 2147483647 h 49"/>
            <a:gd name="T68" fmla="*/ 2147483647 w 65"/>
            <a:gd name="T69" fmla="*/ 2147483647 h 49"/>
            <a:gd name="T70" fmla="*/ 2147483647 w 65"/>
            <a:gd name="T71" fmla="*/ 2147483647 h 49"/>
            <a:gd name="T72" fmla="*/ 2147483647 w 65"/>
            <a:gd name="T73" fmla="*/ 2147483647 h 49"/>
            <a:gd name="T74" fmla="*/ 2147483647 w 65"/>
            <a:gd name="T75" fmla="*/ 2147483647 h 49"/>
            <a:gd name="T76" fmla="*/ 2147483647 w 65"/>
            <a:gd name="T77" fmla="*/ 2147483647 h 49"/>
            <a:gd name="T78" fmla="*/ 2147483647 w 65"/>
            <a:gd name="T79" fmla="*/ 2147483647 h 49"/>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w 65"/>
            <a:gd name="T121" fmla="*/ 0 h 49"/>
            <a:gd name="T122" fmla="*/ 65 w 65"/>
            <a:gd name="T123" fmla="*/ 49 h 49"/>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T120" t="T121" r="T122" b="T123"/>
          <a:pathLst>
            <a:path w="65" h="49">
              <a:moveTo>
                <a:pt x="13" y="46"/>
              </a:moveTo>
              <a:lnTo>
                <a:pt x="12" y="45"/>
              </a:lnTo>
              <a:lnTo>
                <a:pt x="10" y="41"/>
              </a:lnTo>
              <a:lnTo>
                <a:pt x="9" y="40"/>
              </a:lnTo>
              <a:lnTo>
                <a:pt x="6" y="39"/>
              </a:lnTo>
              <a:lnTo>
                <a:pt x="6" y="36"/>
              </a:lnTo>
              <a:lnTo>
                <a:pt x="8" y="36"/>
              </a:lnTo>
              <a:lnTo>
                <a:pt x="10" y="34"/>
              </a:lnTo>
              <a:lnTo>
                <a:pt x="9" y="32"/>
              </a:lnTo>
              <a:lnTo>
                <a:pt x="7" y="32"/>
              </a:lnTo>
              <a:lnTo>
                <a:pt x="5" y="34"/>
              </a:lnTo>
              <a:lnTo>
                <a:pt x="2" y="35"/>
              </a:lnTo>
              <a:lnTo>
                <a:pt x="0" y="35"/>
              </a:lnTo>
              <a:lnTo>
                <a:pt x="1" y="31"/>
              </a:lnTo>
              <a:lnTo>
                <a:pt x="3" y="30"/>
              </a:lnTo>
              <a:lnTo>
                <a:pt x="3" y="28"/>
              </a:lnTo>
              <a:lnTo>
                <a:pt x="1" y="27"/>
              </a:lnTo>
              <a:lnTo>
                <a:pt x="1" y="24"/>
              </a:lnTo>
              <a:lnTo>
                <a:pt x="1" y="20"/>
              </a:lnTo>
              <a:lnTo>
                <a:pt x="2" y="16"/>
              </a:lnTo>
              <a:lnTo>
                <a:pt x="5" y="13"/>
              </a:lnTo>
              <a:lnTo>
                <a:pt x="6" y="12"/>
              </a:lnTo>
              <a:lnTo>
                <a:pt x="8" y="13"/>
              </a:lnTo>
              <a:lnTo>
                <a:pt x="9" y="12"/>
              </a:lnTo>
              <a:lnTo>
                <a:pt x="9" y="10"/>
              </a:lnTo>
              <a:lnTo>
                <a:pt x="9" y="9"/>
              </a:lnTo>
              <a:lnTo>
                <a:pt x="11" y="7"/>
              </a:lnTo>
              <a:lnTo>
                <a:pt x="11" y="0"/>
              </a:lnTo>
              <a:lnTo>
                <a:pt x="14" y="1"/>
              </a:lnTo>
              <a:lnTo>
                <a:pt x="15" y="2"/>
              </a:lnTo>
              <a:lnTo>
                <a:pt x="19" y="2"/>
              </a:lnTo>
              <a:lnTo>
                <a:pt x="22" y="3"/>
              </a:lnTo>
              <a:lnTo>
                <a:pt x="25" y="5"/>
              </a:lnTo>
              <a:lnTo>
                <a:pt x="29" y="6"/>
              </a:lnTo>
              <a:lnTo>
                <a:pt x="31" y="8"/>
              </a:lnTo>
              <a:lnTo>
                <a:pt x="33" y="10"/>
              </a:lnTo>
              <a:lnTo>
                <a:pt x="36" y="14"/>
              </a:lnTo>
              <a:lnTo>
                <a:pt x="41" y="14"/>
              </a:lnTo>
              <a:lnTo>
                <a:pt x="44" y="17"/>
              </a:lnTo>
              <a:lnTo>
                <a:pt x="46" y="17"/>
              </a:lnTo>
              <a:lnTo>
                <a:pt x="50" y="16"/>
              </a:lnTo>
              <a:lnTo>
                <a:pt x="52" y="14"/>
              </a:lnTo>
              <a:lnTo>
                <a:pt x="53" y="15"/>
              </a:lnTo>
              <a:lnTo>
                <a:pt x="54" y="18"/>
              </a:lnTo>
              <a:lnTo>
                <a:pt x="54" y="21"/>
              </a:lnTo>
              <a:lnTo>
                <a:pt x="55" y="22"/>
              </a:lnTo>
              <a:lnTo>
                <a:pt x="54" y="23"/>
              </a:lnTo>
              <a:lnTo>
                <a:pt x="55" y="25"/>
              </a:lnTo>
              <a:lnTo>
                <a:pt x="57" y="23"/>
              </a:lnTo>
              <a:lnTo>
                <a:pt x="58" y="21"/>
              </a:lnTo>
              <a:lnTo>
                <a:pt x="62" y="21"/>
              </a:lnTo>
              <a:lnTo>
                <a:pt x="62" y="26"/>
              </a:lnTo>
              <a:lnTo>
                <a:pt x="63" y="28"/>
              </a:lnTo>
              <a:lnTo>
                <a:pt x="64" y="31"/>
              </a:lnTo>
              <a:lnTo>
                <a:pt x="63" y="37"/>
              </a:lnTo>
              <a:lnTo>
                <a:pt x="65" y="40"/>
              </a:lnTo>
              <a:lnTo>
                <a:pt x="61" y="42"/>
              </a:lnTo>
              <a:lnTo>
                <a:pt x="58" y="42"/>
              </a:lnTo>
              <a:lnTo>
                <a:pt x="56" y="44"/>
              </a:lnTo>
              <a:lnTo>
                <a:pt x="54" y="43"/>
              </a:lnTo>
              <a:lnTo>
                <a:pt x="53" y="44"/>
              </a:lnTo>
              <a:lnTo>
                <a:pt x="51" y="43"/>
              </a:lnTo>
              <a:lnTo>
                <a:pt x="49" y="45"/>
              </a:lnTo>
              <a:lnTo>
                <a:pt x="47" y="48"/>
              </a:lnTo>
              <a:lnTo>
                <a:pt x="46" y="49"/>
              </a:lnTo>
              <a:lnTo>
                <a:pt x="44" y="47"/>
              </a:lnTo>
              <a:lnTo>
                <a:pt x="42" y="47"/>
              </a:lnTo>
              <a:lnTo>
                <a:pt x="41" y="45"/>
              </a:lnTo>
              <a:lnTo>
                <a:pt x="41" y="43"/>
              </a:lnTo>
              <a:lnTo>
                <a:pt x="39" y="40"/>
              </a:lnTo>
              <a:lnTo>
                <a:pt x="37" y="39"/>
              </a:lnTo>
              <a:lnTo>
                <a:pt x="35" y="39"/>
              </a:lnTo>
              <a:lnTo>
                <a:pt x="31" y="41"/>
              </a:lnTo>
              <a:lnTo>
                <a:pt x="27" y="44"/>
              </a:lnTo>
              <a:lnTo>
                <a:pt x="22" y="44"/>
              </a:lnTo>
              <a:lnTo>
                <a:pt x="20" y="45"/>
              </a:lnTo>
              <a:lnTo>
                <a:pt x="18" y="45"/>
              </a:lnTo>
              <a:lnTo>
                <a:pt x="16" y="44"/>
              </a:lnTo>
              <a:lnTo>
                <a:pt x="15" y="45"/>
              </a:lnTo>
              <a:lnTo>
                <a:pt x="13" y="46"/>
              </a:lnTo>
              <a:close/>
            </a:path>
          </a:pathLst>
        </a:custGeom>
        <a:solidFill>
          <a:srgbClr val="01BEE7"/>
        </a:solidFill>
        <a:ln w="9525">
          <a:solidFill>
            <a:srgbClr val="000000"/>
          </a:solidFill>
          <a:miter lim="800000"/>
          <a:headEnd/>
          <a:tailEnd/>
        </a:ln>
      </xdr:spPr>
    </xdr:sp>
    <xdr:clientData/>
  </xdr:twoCellAnchor>
  <xdr:twoCellAnchor>
    <xdr:from>
      <xdr:col>5</xdr:col>
      <xdr:colOff>466725</xdr:colOff>
      <xdr:row>25</xdr:row>
      <xdr:rowOff>47625</xdr:rowOff>
    </xdr:from>
    <xdr:to>
      <xdr:col>6</xdr:col>
      <xdr:colOff>466725</xdr:colOff>
      <xdr:row>27</xdr:row>
      <xdr:rowOff>142875</xdr:rowOff>
    </xdr:to>
    <xdr:sp macro="modRegionSelect.Region_Click" textlink="">
      <xdr:nvSpPr>
        <xdr:cNvPr id="125108" name="ShapeReg_1"/>
        <xdr:cNvSpPr>
          <a:spLocks/>
        </xdr:cNvSpPr>
      </xdr:nvSpPr>
      <xdr:spPr bwMode="auto">
        <a:xfrm>
          <a:off x="3114675" y="4219575"/>
          <a:ext cx="609600" cy="419100"/>
        </a:xfrm>
        <a:custGeom>
          <a:avLst/>
          <a:gdLst>
            <a:gd name="T0" fmla="*/ 2147483647 w 64"/>
            <a:gd name="T1" fmla="*/ 2147483647 h 44"/>
            <a:gd name="T2" fmla="*/ 2147483647 w 64"/>
            <a:gd name="T3" fmla="*/ 2147483647 h 44"/>
            <a:gd name="T4" fmla="*/ 2147483647 w 64"/>
            <a:gd name="T5" fmla="*/ 2147483647 h 44"/>
            <a:gd name="T6" fmla="*/ 2147483647 w 64"/>
            <a:gd name="T7" fmla="*/ 2147483647 h 44"/>
            <a:gd name="T8" fmla="*/ 2147483647 w 64"/>
            <a:gd name="T9" fmla="*/ 2147483647 h 44"/>
            <a:gd name="T10" fmla="*/ 2147483647 w 64"/>
            <a:gd name="T11" fmla="*/ 2147483647 h 44"/>
            <a:gd name="T12" fmla="*/ 2147483647 w 64"/>
            <a:gd name="T13" fmla="*/ 2147483647 h 44"/>
            <a:gd name="T14" fmla="*/ 2147483647 w 64"/>
            <a:gd name="T15" fmla="*/ 2147483647 h 44"/>
            <a:gd name="T16" fmla="*/ 2147483647 w 64"/>
            <a:gd name="T17" fmla="*/ 2147483647 h 44"/>
            <a:gd name="T18" fmla="*/ 2147483647 w 64"/>
            <a:gd name="T19" fmla="*/ 2147483647 h 44"/>
            <a:gd name="T20" fmla="*/ 2147483647 w 64"/>
            <a:gd name="T21" fmla="*/ 2147483647 h 44"/>
            <a:gd name="T22" fmla="*/ 2147483647 w 64"/>
            <a:gd name="T23" fmla="*/ 2147483647 h 44"/>
            <a:gd name="T24" fmla="*/ 2147483647 w 64"/>
            <a:gd name="T25" fmla="*/ 2147483647 h 44"/>
            <a:gd name="T26" fmla="*/ 2147483647 w 64"/>
            <a:gd name="T27" fmla="*/ 2147483647 h 44"/>
            <a:gd name="T28" fmla="*/ 2147483647 w 64"/>
            <a:gd name="T29" fmla="*/ 2147483647 h 44"/>
            <a:gd name="T30" fmla="*/ 2147483647 w 64"/>
            <a:gd name="T31" fmla="*/ 0 h 44"/>
            <a:gd name="T32" fmla="*/ 2147483647 w 64"/>
            <a:gd name="T33" fmla="*/ 2147483647 h 44"/>
            <a:gd name="T34" fmla="*/ 2147483647 w 64"/>
            <a:gd name="T35" fmla="*/ 2147483647 h 44"/>
            <a:gd name="T36" fmla="*/ 2147483647 w 64"/>
            <a:gd name="T37" fmla="*/ 2147483647 h 44"/>
            <a:gd name="T38" fmla="*/ 2147483647 w 64"/>
            <a:gd name="T39" fmla="*/ 2147483647 h 44"/>
            <a:gd name="T40" fmla="*/ 2147483647 w 64"/>
            <a:gd name="T41" fmla="*/ 2147483647 h 44"/>
            <a:gd name="T42" fmla="*/ 2147483647 w 64"/>
            <a:gd name="T43" fmla="*/ 2147483647 h 44"/>
            <a:gd name="T44" fmla="*/ 2147483647 w 64"/>
            <a:gd name="T45" fmla="*/ 2147483647 h 44"/>
            <a:gd name="T46" fmla="*/ 2147483647 w 64"/>
            <a:gd name="T47" fmla="*/ 2147483647 h 44"/>
            <a:gd name="T48" fmla="*/ 2147483647 w 64"/>
            <a:gd name="T49" fmla="*/ 2147483647 h 44"/>
            <a:gd name="T50" fmla="*/ 2147483647 w 64"/>
            <a:gd name="T51" fmla="*/ 2147483647 h 44"/>
            <a:gd name="T52" fmla="*/ 2147483647 w 64"/>
            <a:gd name="T53" fmla="*/ 2147483647 h 44"/>
            <a:gd name="T54" fmla="*/ 2147483647 w 64"/>
            <a:gd name="T55" fmla="*/ 2147483647 h 44"/>
            <a:gd name="T56" fmla="*/ 2147483647 w 64"/>
            <a:gd name="T57" fmla="*/ 2147483647 h 44"/>
            <a:gd name="T58" fmla="*/ 2147483647 w 64"/>
            <a:gd name="T59" fmla="*/ 2147483647 h 44"/>
            <a:gd name="T60" fmla="*/ 2147483647 w 64"/>
            <a:gd name="T61" fmla="*/ 2147483647 h 44"/>
            <a:gd name="T62" fmla="*/ 2147483647 w 64"/>
            <a:gd name="T63" fmla="*/ 2147483647 h 44"/>
            <a:gd name="T64" fmla="*/ 2147483647 w 64"/>
            <a:gd name="T65" fmla="*/ 2147483647 h 44"/>
            <a:gd name="T66" fmla="*/ 2147483647 w 64"/>
            <a:gd name="T67" fmla="*/ 2147483647 h 44"/>
            <a:gd name="T68" fmla="*/ 2147483647 w 64"/>
            <a:gd name="T69" fmla="*/ 2147483647 h 44"/>
            <a:gd name="T70" fmla="*/ 2147483647 w 64"/>
            <a:gd name="T71" fmla="*/ 2147483647 h 44"/>
            <a:gd name="T72" fmla="*/ 2147483647 w 64"/>
            <a:gd name="T73" fmla="*/ 2147483647 h 44"/>
            <a:gd name="T74" fmla="*/ 2147483647 w 64"/>
            <a:gd name="T75" fmla="*/ 2147483647 h 44"/>
            <a:gd name="T76" fmla="*/ 2147483647 w 64"/>
            <a:gd name="T77" fmla="*/ 2147483647 h 44"/>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w 64"/>
            <a:gd name="T118" fmla="*/ 0 h 44"/>
            <a:gd name="T119" fmla="*/ 64 w 64"/>
            <a:gd name="T120" fmla="*/ 44 h 44"/>
          </a:gdLst>
          <a:ahLst/>
          <a:cxnLst>
            <a:cxn ang="T78">
              <a:pos x="T0" y="T1"/>
            </a:cxn>
            <a:cxn ang="T79">
              <a:pos x="T2" y="T3"/>
            </a:cxn>
            <a:cxn ang="T80">
              <a:pos x="T4" y="T5"/>
            </a:cxn>
            <a:cxn ang="T81">
              <a:pos x="T6" y="T7"/>
            </a:cxn>
            <a:cxn ang="T82">
              <a:pos x="T8" y="T9"/>
            </a:cxn>
            <a:cxn ang="T83">
              <a:pos x="T10" y="T11"/>
            </a:cxn>
            <a:cxn ang="T84">
              <a:pos x="T12" y="T13"/>
            </a:cxn>
            <a:cxn ang="T85">
              <a:pos x="T14" y="T15"/>
            </a:cxn>
            <a:cxn ang="T86">
              <a:pos x="T16" y="T17"/>
            </a:cxn>
            <a:cxn ang="T87">
              <a:pos x="T18" y="T19"/>
            </a:cxn>
            <a:cxn ang="T88">
              <a:pos x="T20" y="T21"/>
            </a:cxn>
            <a:cxn ang="T89">
              <a:pos x="T22" y="T23"/>
            </a:cxn>
            <a:cxn ang="T90">
              <a:pos x="T24" y="T25"/>
            </a:cxn>
            <a:cxn ang="T91">
              <a:pos x="T26" y="T27"/>
            </a:cxn>
            <a:cxn ang="T92">
              <a:pos x="T28" y="T29"/>
            </a:cxn>
            <a:cxn ang="T93">
              <a:pos x="T30" y="T31"/>
            </a:cxn>
            <a:cxn ang="T94">
              <a:pos x="T32" y="T33"/>
            </a:cxn>
            <a:cxn ang="T95">
              <a:pos x="T34" y="T35"/>
            </a:cxn>
            <a:cxn ang="T96">
              <a:pos x="T36" y="T37"/>
            </a:cxn>
            <a:cxn ang="T97">
              <a:pos x="T38" y="T39"/>
            </a:cxn>
            <a:cxn ang="T98">
              <a:pos x="T40" y="T41"/>
            </a:cxn>
            <a:cxn ang="T99">
              <a:pos x="T42" y="T43"/>
            </a:cxn>
            <a:cxn ang="T100">
              <a:pos x="T44" y="T45"/>
            </a:cxn>
            <a:cxn ang="T101">
              <a:pos x="T46" y="T47"/>
            </a:cxn>
            <a:cxn ang="T102">
              <a:pos x="T48" y="T49"/>
            </a:cxn>
            <a:cxn ang="T103">
              <a:pos x="T50" y="T51"/>
            </a:cxn>
            <a:cxn ang="T104">
              <a:pos x="T52" y="T53"/>
            </a:cxn>
            <a:cxn ang="T105">
              <a:pos x="T54" y="T55"/>
            </a:cxn>
            <a:cxn ang="T106">
              <a:pos x="T56" y="T57"/>
            </a:cxn>
            <a:cxn ang="T107">
              <a:pos x="T58" y="T59"/>
            </a:cxn>
            <a:cxn ang="T108">
              <a:pos x="T60" y="T61"/>
            </a:cxn>
            <a:cxn ang="T109">
              <a:pos x="T62" y="T63"/>
            </a:cxn>
            <a:cxn ang="T110">
              <a:pos x="T64" y="T65"/>
            </a:cxn>
            <a:cxn ang="T111">
              <a:pos x="T66" y="T67"/>
            </a:cxn>
            <a:cxn ang="T112">
              <a:pos x="T68" y="T69"/>
            </a:cxn>
            <a:cxn ang="T113">
              <a:pos x="T70" y="T71"/>
            </a:cxn>
            <a:cxn ang="T114">
              <a:pos x="T72" y="T73"/>
            </a:cxn>
            <a:cxn ang="T115">
              <a:pos x="T74" y="T75"/>
            </a:cxn>
            <a:cxn ang="T116">
              <a:pos x="T76" y="T77"/>
            </a:cxn>
          </a:cxnLst>
          <a:rect l="T117" t="T118" r="T119" b="T120"/>
          <a:pathLst>
            <a:path w="64" h="44">
              <a:moveTo>
                <a:pt x="42" y="44"/>
              </a:moveTo>
              <a:lnTo>
                <a:pt x="40" y="42"/>
              </a:lnTo>
              <a:lnTo>
                <a:pt x="37" y="41"/>
              </a:lnTo>
              <a:lnTo>
                <a:pt x="36" y="39"/>
              </a:lnTo>
              <a:lnTo>
                <a:pt x="32" y="39"/>
              </a:lnTo>
              <a:lnTo>
                <a:pt x="31" y="41"/>
              </a:lnTo>
              <a:lnTo>
                <a:pt x="27" y="42"/>
              </a:lnTo>
              <a:lnTo>
                <a:pt x="26" y="40"/>
              </a:lnTo>
              <a:lnTo>
                <a:pt x="23" y="41"/>
              </a:lnTo>
              <a:lnTo>
                <a:pt x="21" y="39"/>
              </a:lnTo>
              <a:lnTo>
                <a:pt x="20" y="38"/>
              </a:lnTo>
              <a:lnTo>
                <a:pt x="20" y="36"/>
              </a:lnTo>
              <a:lnTo>
                <a:pt x="18" y="34"/>
              </a:lnTo>
              <a:lnTo>
                <a:pt x="16" y="35"/>
              </a:lnTo>
              <a:lnTo>
                <a:pt x="15" y="38"/>
              </a:lnTo>
              <a:lnTo>
                <a:pt x="12" y="38"/>
              </a:lnTo>
              <a:lnTo>
                <a:pt x="10" y="35"/>
              </a:lnTo>
              <a:lnTo>
                <a:pt x="9" y="32"/>
              </a:lnTo>
              <a:lnTo>
                <a:pt x="9" y="28"/>
              </a:lnTo>
              <a:lnTo>
                <a:pt x="6" y="24"/>
              </a:lnTo>
              <a:lnTo>
                <a:pt x="6" y="21"/>
              </a:lnTo>
              <a:lnTo>
                <a:pt x="4" y="19"/>
              </a:lnTo>
              <a:lnTo>
                <a:pt x="4" y="15"/>
              </a:lnTo>
              <a:lnTo>
                <a:pt x="3" y="9"/>
              </a:lnTo>
              <a:lnTo>
                <a:pt x="0" y="7"/>
              </a:lnTo>
              <a:lnTo>
                <a:pt x="2" y="6"/>
              </a:lnTo>
              <a:lnTo>
                <a:pt x="3" y="5"/>
              </a:lnTo>
              <a:lnTo>
                <a:pt x="5" y="6"/>
              </a:lnTo>
              <a:lnTo>
                <a:pt x="9" y="5"/>
              </a:lnTo>
              <a:lnTo>
                <a:pt x="14" y="5"/>
              </a:lnTo>
              <a:lnTo>
                <a:pt x="18" y="2"/>
              </a:lnTo>
              <a:lnTo>
                <a:pt x="22" y="0"/>
              </a:lnTo>
              <a:lnTo>
                <a:pt x="24" y="0"/>
              </a:lnTo>
              <a:lnTo>
                <a:pt x="28" y="4"/>
              </a:lnTo>
              <a:lnTo>
                <a:pt x="28" y="6"/>
              </a:lnTo>
              <a:lnTo>
                <a:pt x="29" y="8"/>
              </a:lnTo>
              <a:lnTo>
                <a:pt x="31" y="8"/>
              </a:lnTo>
              <a:lnTo>
                <a:pt x="33" y="10"/>
              </a:lnTo>
              <a:lnTo>
                <a:pt x="34" y="9"/>
              </a:lnTo>
              <a:lnTo>
                <a:pt x="36" y="6"/>
              </a:lnTo>
              <a:lnTo>
                <a:pt x="38" y="4"/>
              </a:lnTo>
              <a:lnTo>
                <a:pt x="40" y="5"/>
              </a:lnTo>
              <a:lnTo>
                <a:pt x="41" y="4"/>
              </a:lnTo>
              <a:lnTo>
                <a:pt x="43" y="5"/>
              </a:lnTo>
              <a:lnTo>
                <a:pt x="45" y="3"/>
              </a:lnTo>
              <a:lnTo>
                <a:pt x="48" y="3"/>
              </a:lnTo>
              <a:lnTo>
                <a:pt x="52" y="1"/>
              </a:lnTo>
              <a:lnTo>
                <a:pt x="54" y="4"/>
              </a:lnTo>
              <a:lnTo>
                <a:pt x="56" y="4"/>
              </a:lnTo>
              <a:lnTo>
                <a:pt x="58" y="7"/>
              </a:lnTo>
              <a:lnTo>
                <a:pt x="59" y="9"/>
              </a:lnTo>
              <a:lnTo>
                <a:pt x="60" y="11"/>
              </a:lnTo>
              <a:lnTo>
                <a:pt x="62" y="12"/>
              </a:lnTo>
              <a:lnTo>
                <a:pt x="64" y="12"/>
              </a:lnTo>
              <a:lnTo>
                <a:pt x="64" y="14"/>
              </a:lnTo>
              <a:lnTo>
                <a:pt x="62" y="15"/>
              </a:lnTo>
              <a:lnTo>
                <a:pt x="63" y="18"/>
              </a:lnTo>
              <a:lnTo>
                <a:pt x="63" y="20"/>
              </a:lnTo>
              <a:lnTo>
                <a:pt x="64" y="22"/>
              </a:lnTo>
              <a:lnTo>
                <a:pt x="62" y="23"/>
              </a:lnTo>
              <a:lnTo>
                <a:pt x="61" y="25"/>
              </a:lnTo>
              <a:lnTo>
                <a:pt x="62" y="26"/>
              </a:lnTo>
              <a:lnTo>
                <a:pt x="61" y="28"/>
              </a:lnTo>
              <a:lnTo>
                <a:pt x="60" y="28"/>
              </a:lnTo>
              <a:lnTo>
                <a:pt x="59" y="30"/>
              </a:lnTo>
              <a:lnTo>
                <a:pt x="56" y="28"/>
              </a:lnTo>
              <a:lnTo>
                <a:pt x="54" y="30"/>
              </a:lnTo>
              <a:lnTo>
                <a:pt x="54" y="32"/>
              </a:lnTo>
              <a:lnTo>
                <a:pt x="53" y="33"/>
              </a:lnTo>
              <a:lnTo>
                <a:pt x="51" y="35"/>
              </a:lnTo>
              <a:lnTo>
                <a:pt x="49" y="35"/>
              </a:lnTo>
              <a:lnTo>
                <a:pt x="45" y="36"/>
              </a:lnTo>
              <a:lnTo>
                <a:pt x="43" y="37"/>
              </a:lnTo>
              <a:lnTo>
                <a:pt x="41" y="38"/>
              </a:lnTo>
              <a:lnTo>
                <a:pt x="43" y="40"/>
              </a:lnTo>
              <a:lnTo>
                <a:pt x="44" y="41"/>
              </a:lnTo>
              <a:lnTo>
                <a:pt x="44" y="44"/>
              </a:lnTo>
              <a:lnTo>
                <a:pt x="42" y="44"/>
              </a:lnTo>
              <a:close/>
            </a:path>
          </a:pathLst>
        </a:custGeom>
        <a:solidFill>
          <a:srgbClr val="01BEE7"/>
        </a:solidFill>
        <a:ln w="9525">
          <a:solidFill>
            <a:srgbClr val="000000"/>
          </a:solidFill>
          <a:miter lim="800000"/>
          <a:headEnd/>
          <a:tailEnd/>
        </a:ln>
      </xdr:spPr>
    </xdr:sp>
    <xdr:clientData/>
  </xdr:twoCellAnchor>
  <xdr:twoCellAnchor>
    <xdr:from>
      <xdr:col>6</xdr:col>
      <xdr:colOff>247650</xdr:colOff>
      <xdr:row>26</xdr:row>
      <xdr:rowOff>95250</xdr:rowOff>
    </xdr:from>
    <xdr:to>
      <xdr:col>7</xdr:col>
      <xdr:colOff>38100</xdr:colOff>
      <xdr:row>29</xdr:row>
      <xdr:rowOff>0</xdr:rowOff>
    </xdr:to>
    <xdr:sp macro="modRegionSelect.Region_Click" textlink="">
      <xdr:nvSpPr>
        <xdr:cNvPr id="125109" name="ShapeReg_47"/>
        <xdr:cNvSpPr>
          <a:spLocks/>
        </xdr:cNvSpPr>
      </xdr:nvSpPr>
      <xdr:spPr bwMode="auto">
        <a:xfrm>
          <a:off x="3505200" y="4429125"/>
          <a:ext cx="400050" cy="390525"/>
        </a:xfrm>
        <a:custGeom>
          <a:avLst/>
          <a:gdLst>
            <a:gd name="T0" fmla="*/ 2147483647 w 42"/>
            <a:gd name="T1" fmla="*/ 2147483647 h 41"/>
            <a:gd name="T2" fmla="*/ 2147483647 w 42"/>
            <a:gd name="T3" fmla="*/ 2147483647 h 41"/>
            <a:gd name="T4" fmla="*/ 2147483647 w 42"/>
            <a:gd name="T5" fmla="*/ 2147483647 h 41"/>
            <a:gd name="T6" fmla="*/ 2147483647 w 42"/>
            <a:gd name="T7" fmla="*/ 2147483647 h 41"/>
            <a:gd name="T8" fmla="*/ 2147483647 w 42"/>
            <a:gd name="T9" fmla="*/ 2147483647 h 41"/>
            <a:gd name="T10" fmla="*/ 2147483647 w 42"/>
            <a:gd name="T11" fmla="*/ 2147483647 h 41"/>
            <a:gd name="T12" fmla="*/ 2147483647 w 42"/>
            <a:gd name="T13" fmla="*/ 2147483647 h 41"/>
            <a:gd name="T14" fmla="*/ 2147483647 w 42"/>
            <a:gd name="T15" fmla="*/ 2147483647 h 41"/>
            <a:gd name="T16" fmla="*/ 2147483647 w 42"/>
            <a:gd name="T17" fmla="*/ 2147483647 h 41"/>
            <a:gd name="T18" fmla="*/ 2147483647 w 42"/>
            <a:gd name="T19" fmla="*/ 2147483647 h 41"/>
            <a:gd name="T20" fmla="*/ 2147483647 w 42"/>
            <a:gd name="T21" fmla="*/ 2147483647 h 41"/>
            <a:gd name="T22" fmla="*/ 2147483647 w 42"/>
            <a:gd name="T23" fmla="*/ 2147483647 h 41"/>
            <a:gd name="T24" fmla="*/ 2147483647 w 42"/>
            <a:gd name="T25" fmla="*/ 2147483647 h 41"/>
            <a:gd name="T26" fmla="*/ 2147483647 w 42"/>
            <a:gd name="T27" fmla="*/ 2147483647 h 41"/>
            <a:gd name="T28" fmla="*/ 2147483647 w 42"/>
            <a:gd name="T29" fmla="*/ 2147483647 h 41"/>
            <a:gd name="T30" fmla="*/ 2147483647 w 42"/>
            <a:gd name="T31" fmla="*/ 2147483647 h 41"/>
            <a:gd name="T32" fmla="*/ 2147483647 w 42"/>
            <a:gd name="T33" fmla="*/ 2147483647 h 41"/>
            <a:gd name="T34" fmla="*/ 2147483647 w 42"/>
            <a:gd name="T35" fmla="*/ 2147483647 h 41"/>
            <a:gd name="T36" fmla="*/ 2147483647 w 42"/>
            <a:gd name="T37" fmla="*/ 2147483647 h 41"/>
            <a:gd name="T38" fmla="*/ 2147483647 w 42"/>
            <a:gd name="T39" fmla="*/ 2147483647 h 41"/>
            <a:gd name="T40" fmla="*/ 2147483647 w 42"/>
            <a:gd name="T41" fmla="*/ 2147483647 h 41"/>
            <a:gd name="T42" fmla="*/ 2147483647 w 42"/>
            <a:gd name="T43" fmla="*/ 2147483647 h 41"/>
            <a:gd name="T44" fmla="*/ 0 w 42"/>
            <a:gd name="T45" fmla="*/ 2147483647 h 41"/>
            <a:gd name="T46" fmla="*/ 2147483647 w 42"/>
            <a:gd name="T47" fmla="*/ 2147483647 h 41"/>
            <a:gd name="T48" fmla="*/ 2147483647 w 42"/>
            <a:gd name="T49" fmla="*/ 2147483647 h 41"/>
            <a:gd name="T50" fmla="*/ 2147483647 w 42"/>
            <a:gd name="T51" fmla="*/ 2147483647 h 41"/>
            <a:gd name="T52" fmla="*/ 2147483647 w 42"/>
            <a:gd name="T53" fmla="*/ 2147483647 h 41"/>
            <a:gd name="T54" fmla="*/ 2147483647 w 42"/>
            <a:gd name="T55" fmla="*/ 2147483647 h 41"/>
            <a:gd name="T56" fmla="*/ 2147483647 w 42"/>
            <a:gd name="T57" fmla="*/ 2147483647 h 41"/>
            <a:gd name="T58" fmla="*/ 2147483647 w 42"/>
            <a:gd name="T59" fmla="*/ 2147483647 h 41"/>
            <a:gd name="T60" fmla="*/ 2147483647 w 42"/>
            <a:gd name="T61" fmla="*/ 2147483647 h 41"/>
            <a:gd name="T62" fmla="*/ 2147483647 w 42"/>
            <a:gd name="T63" fmla="*/ 2147483647 h 41"/>
            <a:gd name="T64" fmla="*/ 2147483647 w 42"/>
            <a:gd name="T65" fmla="*/ 2147483647 h 41"/>
            <a:gd name="T66" fmla="*/ 2147483647 w 42"/>
            <a:gd name="T67" fmla="*/ 2147483647 h 41"/>
            <a:gd name="T68" fmla="*/ 2147483647 w 42"/>
            <a:gd name="T69" fmla="*/ 2147483647 h 41"/>
            <a:gd name="T70" fmla="*/ 2147483647 w 42"/>
            <a:gd name="T71" fmla="*/ 2147483647 h 41"/>
            <a:gd name="T72" fmla="*/ 2147483647 w 42"/>
            <a:gd name="T73" fmla="*/ 0 h 41"/>
            <a:gd name="T74" fmla="*/ 2147483647 w 42"/>
            <a:gd name="T75" fmla="*/ 2147483647 h 41"/>
            <a:gd name="T76" fmla="*/ 2147483647 w 42"/>
            <a:gd name="T77" fmla="*/ 2147483647 h 41"/>
            <a:gd name="T78" fmla="*/ 2147483647 w 42"/>
            <a:gd name="T79" fmla="*/ 2147483647 h 41"/>
            <a:gd name="T80" fmla="*/ 2147483647 w 42"/>
            <a:gd name="T81" fmla="*/ 2147483647 h 41"/>
            <a:gd name="T82" fmla="*/ 2147483647 w 42"/>
            <a:gd name="T83" fmla="*/ 2147483647 h 41"/>
            <a:gd name="T84" fmla="*/ 2147483647 w 42"/>
            <a:gd name="T85" fmla="*/ 2147483647 h 41"/>
            <a:gd name="T86" fmla="*/ 2147483647 w 42"/>
            <a:gd name="T87" fmla="*/ 2147483647 h 41"/>
            <a:gd name="T88" fmla="*/ 2147483647 w 42"/>
            <a:gd name="T89" fmla="*/ 2147483647 h 41"/>
            <a:gd name="T90" fmla="*/ 2147483647 w 42"/>
            <a:gd name="T91" fmla="*/ 2147483647 h 41"/>
            <a:gd name="T92" fmla="*/ 2147483647 w 42"/>
            <a:gd name="T93" fmla="*/ 2147483647 h 41"/>
            <a:gd name="T94" fmla="*/ 2147483647 w 42"/>
            <a:gd name="T95" fmla="*/ 2147483647 h 41"/>
            <a:gd name="T96" fmla="*/ 2147483647 w 42"/>
            <a:gd name="T97" fmla="*/ 2147483647 h 41"/>
            <a:gd name="T98" fmla="*/ 2147483647 w 42"/>
            <a:gd name="T99" fmla="*/ 2147483647 h 41"/>
            <a:gd name="T100" fmla="*/ 2147483647 w 42"/>
            <a:gd name="T101" fmla="*/ 2147483647 h 41"/>
            <a:gd name="T102" fmla="*/ 2147483647 w 42"/>
            <a:gd name="T103" fmla="*/ 2147483647 h 41"/>
            <a:gd name="T104" fmla="*/ 2147483647 w 42"/>
            <a:gd name="T105" fmla="*/ 2147483647 h 41"/>
            <a:gd name="T106" fmla="*/ 2147483647 w 42"/>
            <a:gd name="T107" fmla="*/ 2147483647 h 41"/>
            <a:gd name="T108" fmla="*/ 2147483647 w 42"/>
            <a:gd name="T109" fmla="*/ 2147483647 h 41"/>
            <a:gd name="T110" fmla="*/ 2147483647 w 42"/>
            <a:gd name="T111" fmla="*/ 2147483647 h 41"/>
            <a:gd name="T112" fmla="*/ 2147483647 w 42"/>
            <a:gd name="T113" fmla="*/ 2147483647 h 41"/>
            <a:gd name="T114" fmla="*/ 2147483647 w 42"/>
            <a:gd name="T115" fmla="*/ 2147483647 h 41"/>
            <a:gd name="T116" fmla="*/ 2147483647 w 42"/>
            <a:gd name="T117" fmla="*/ 2147483647 h 41"/>
            <a:gd name="T118" fmla="*/ 2147483647 w 42"/>
            <a:gd name="T119" fmla="*/ 2147483647 h 41"/>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w 42"/>
            <a:gd name="T181" fmla="*/ 0 h 41"/>
            <a:gd name="T182" fmla="*/ 42 w 42"/>
            <a:gd name="T183" fmla="*/ 41 h 41"/>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T180" t="T181" r="T182" b="T183"/>
          <a:pathLst>
            <a:path w="42" h="41">
              <a:moveTo>
                <a:pt x="41" y="34"/>
              </a:moveTo>
              <a:lnTo>
                <a:pt x="38" y="35"/>
              </a:lnTo>
              <a:lnTo>
                <a:pt x="36" y="37"/>
              </a:lnTo>
              <a:lnTo>
                <a:pt x="32" y="37"/>
              </a:lnTo>
              <a:lnTo>
                <a:pt x="29" y="39"/>
              </a:lnTo>
              <a:lnTo>
                <a:pt x="27" y="41"/>
              </a:lnTo>
              <a:lnTo>
                <a:pt x="23" y="40"/>
              </a:lnTo>
              <a:lnTo>
                <a:pt x="22" y="38"/>
              </a:lnTo>
              <a:lnTo>
                <a:pt x="20" y="35"/>
              </a:lnTo>
              <a:lnTo>
                <a:pt x="20" y="32"/>
              </a:lnTo>
              <a:lnTo>
                <a:pt x="18" y="35"/>
              </a:lnTo>
              <a:lnTo>
                <a:pt x="14" y="36"/>
              </a:lnTo>
              <a:lnTo>
                <a:pt x="11" y="35"/>
              </a:lnTo>
              <a:lnTo>
                <a:pt x="7" y="34"/>
              </a:lnTo>
              <a:lnTo>
                <a:pt x="7" y="31"/>
              </a:lnTo>
              <a:lnTo>
                <a:pt x="5" y="29"/>
              </a:lnTo>
              <a:lnTo>
                <a:pt x="3" y="27"/>
              </a:lnTo>
              <a:lnTo>
                <a:pt x="1" y="25"/>
              </a:lnTo>
              <a:lnTo>
                <a:pt x="1" y="22"/>
              </a:lnTo>
              <a:lnTo>
                <a:pt x="3" y="22"/>
              </a:lnTo>
              <a:lnTo>
                <a:pt x="3" y="19"/>
              </a:lnTo>
              <a:lnTo>
                <a:pt x="2" y="18"/>
              </a:lnTo>
              <a:lnTo>
                <a:pt x="0" y="16"/>
              </a:lnTo>
              <a:lnTo>
                <a:pt x="2" y="15"/>
              </a:lnTo>
              <a:lnTo>
                <a:pt x="4" y="14"/>
              </a:lnTo>
              <a:lnTo>
                <a:pt x="8" y="13"/>
              </a:lnTo>
              <a:lnTo>
                <a:pt x="10" y="13"/>
              </a:lnTo>
              <a:lnTo>
                <a:pt x="13" y="10"/>
              </a:lnTo>
              <a:lnTo>
                <a:pt x="13" y="8"/>
              </a:lnTo>
              <a:lnTo>
                <a:pt x="15" y="6"/>
              </a:lnTo>
              <a:lnTo>
                <a:pt x="18" y="8"/>
              </a:lnTo>
              <a:lnTo>
                <a:pt x="19" y="6"/>
              </a:lnTo>
              <a:lnTo>
                <a:pt x="20" y="6"/>
              </a:lnTo>
              <a:lnTo>
                <a:pt x="21" y="4"/>
              </a:lnTo>
              <a:lnTo>
                <a:pt x="20" y="3"/>
              </a:lnTo>
              <a:lnTo>
                <a:pt x="21" y="1"/>
              </a:lnTo>
              <a:lnTo>
                <a:pt x="23" y="0"/>
              </a:lnTo>
              <a:lnTo>
                <a:pt x="26" y="2"/>
              </a:lnTo>
              <a:lnTo>
                <a:pt x="28" y="2"/>
              </a:lnTo>
              <a:lnTo>
                <a:pt x="31" y="3"/>
              </a:lnTo>
              <a:lnTo>
                <a:pt x="32" y="3"/>
              </a:lnTo>
              <a:lnTo>
                <a:pt x="32" y="6"/>
              </a:lnTo>
              <a:lnTo>
                <a:pt x="30" y="7"/>
              </a:lnTo>
              <a:lnTo>
                <a:pt x="28" y="9"/>
              </a:lnTo>
              <a:lnTo>
                <a:pt x="29" y="12"/>
              </a:lnTo>
              <a:lnTo>
                <a:pt x="28" y="13"/>
              </a:lnTo>
              <a:lnTo>
                <a:pt x="30" y="16"/>
              </a:lnTo>
              <a:lnTo>
                <a:pt x="33" y="16"/>
              </a:lnTo>
              <a:lnTo>
                <a:pt x="34" y="13"/>
              </a:lnTo>
              <a:lnTo>
                <a:pt x="35" y="13"/>
              </a:lnTo>
              <a:lnTo>
                <a:pt x="36" y="16"/>
              </a:lnTo>
              <a:lnTo>
                <a:pt x="37" y="19"/>
              </a:lnTo>
              <a:lnTo>
                <a:pt x="40" y="22"/>
              </a:lnTo>
              <a:lnTo>
                <a:pt x="42" y="25"/>
              </a:lnTo>
              <a:lnTo>
                <a:pt x="42" y="27"/>
              </a:lnTo>
              <a:lnTo>
                <a:pt x="39" y="27"/>
              </a:lnTo>
              <a:lnTo>
                <a:pt x="38" y="28"/>
              </a:lnTo>
              <a:lnTo>
                <a:pt x="40" y="30"/>
              </a:lnTo>
              <a:lnTo>
                <a:pt x="40" y="32"/>
              </a:lnTo>
              <a:lnTo>
                <a:pt x="41" y="34"/>
              </a:lnTo>
              <a:close/>
            </a:path>
          </a:pathLst>
        </a:custGeom>
        <a:solidFill>
          <a:srgbClr val="01BEE7"/>
        </a:solidFill>
        <a:ln w="9525">
          <a:solidFill>
            <a:srgbClr val="000000"/>
          </a:solidFill>
          <a:miter lim="800000"/>
          <a:headEnd/>
          <a:tailEnd/>
        </a:ln>
      </xdr:spPr>
    </xdr:sp>
    <xdr:clientData/>
  </xdr:twoCellAnchor>
  <xdr:twoCellAnchor>
    <xdr:from>
      <xdr:col>6</xdr:col>
      <xdr:colOff>581025</xdr:colOff>
      <xdr:row>25</xdr:row>
      <xdr:rowOff>133350</xdr:rowOff>
    </xdr:from>
    <xdr:to>
      <xdr:col>8</xdr:col>
      <xdr:colOff>47625</xdr:colOff>
      <xdr:row>28</xdr:row>
      <xdr:rowOff>95250</xdr:rowOff>
    </xdr:to>
    <xdr:sp macro="modRegionSelect.Region_Click" textlink="">
      <xdr:nvSpPr>
        <xdr:cNvPr id="125110" name="ShapeReg_60"/>
        <xdr:cNvSpPr>
          <a:spLocks/>
        </xdr:cNvSpPr>
      </xdr:nvSpPr>
      <xdr:spPr bwMode="auto">
        <a:xfrm>
          <a:off x="3838575" y="4305300"/>
          <a:ext cx="685800" cy="447675"/>
        </a:xfrm>
        <a:custGeom>
          <a:avLst/>
          <a:gdLst>
            <a:gd name="T0" fmla="*/ 2147483647 w 72"/>
            <a:gd name="T1" fmla="*/ 2147483647 h 47"/>
            <a:gd name="T2" fmla="*/ 2147483647 w 72"/>
            <a:gd name="T3" fmla="*/ 2147483647 h 47"/>
            <a:gd name="T4" fmla="*/ 2147483647 w 72"/>
            <a:gd name="T5" fmla="*/ 2147483647 h 47"/>
            <a:gd name="T6" fmla="*/ 2147483647 w 72"/>
            <a:gd name="T7" fmla="*/ 2147483647 h 47"/>
            <a:gd name="T8" fmla="*/ 2147483647 w 72"/>
            <a:gd name="T9" fmla="*/ 2147483647 h 47"/>
            <a:gd name="T10" fmla="*/ 2147483647 w 72"/>
            <a:gd name="T11" fmla="*/ 2147483647 h 47"/>
            <a:gd name="T12" fmla="*/ 2147483647 w 72"/>
            <a:gd name="T13" fmla="*/ 2147483647 h 47"/>
            <a:gd name="T14" fmla="*/ 2147483647 w 72"/>
            <a:gd name="T15" fmla="*/ 2147483647 h 47"/>
            <a:gd name="T16" fmla="*/ 2147483647 w 72"/>
            <a:gd name="T17" fmla="*/ 2147483647 h 47"/>
            <a:gd name="T18" fmla="*/ 2147483647 w 72"/>
            <a:gd name="T19" fmla="*/ 2147483647 h 47"/>
            <a:gd name="T20" fmla="*/ 2147483647 w 72"/>
            <a:gd name="T21" fmla="*/ 2147483647 h 47"/>
            <a:gd name="T22" fmla="*/ 2147483647 w 72"/>
            <a:gd name="T23" fmla="*/ 2147483647 h 47"/>
            <a:gd name="T24" fmla="*/ 2147483647 w 72"/>
            <a:gd name="T25" fmla="*/ 2147483647 h 47"/>
            <a:gd name="T26" fmla="*/ 2147483647 w 72"/>
            <a:gd name="T27" fmla="*/ 2147483647 h 47"/>
            <a:gd name="T28" fmla="*/ 2147483647 w 72"/>
            <a:gd name="T29" fmla="*/ 2147483647 h 47"/>
            <a:gd name="T30" fmla="*/ 2147483647 w 72"/>
            <a:gd name="T31" fmla="*/ 2147483647 h 47"/>
            <a:gd name="T32" fmla="*/ 2147483647 w 72"/>
            <a:gd name="T33" fmla="*/ 2147483647 h 47"/>
            <a:gd name="T34" fmla="*/ 2147483647 w 72"/>
            <a:gd name="T35" fmla="*/ 2147483647 h 47"/>
            <a:gd name="T36" fmla="*/ 2147483647 w 72"/>
            <a:gd name="T37" fmla="*/ 2147483647 h 47"/>
            <a:gd name="T38" fmla="*/ 2147483647 w 72"/>
            <a:gd name="T39" fmla="*/ 2147483647 h 47"/>
            <a:gd name="T40" fmla="*/ 2147483647 w 72"/>
            <a:gd name="T41" fmla="*/ 2147483647 h 47"/>
            <a:gd name="T42" fmla="*/ 2147483647 w 72"/>
            <a:gd name="T43" fmla="*/ 2147483647 h 47"/>
            <a:gd name="T44" fmla="*/ 2147483647 w 72"/>
            <a:gd name="T45" fmla="*/ 2147483647 h 47"/>
            <a:gd name="T46" fmla="*/ 2147483647 w 72"/>
            <a:gd name="T47" fmla="*/ 2147483647 h 47"/>
            <a:gd name="T48" fmla="*/ 2147483647 w 72"/>
            <a:gd name="T49" fmla="*/ 2147483647 h 47"/>
            <a:gd name="T50" fmla="*/ 2147483647 w 72"/>
            <a:gd name="T51" fmla="*/ 2147483647 h 47"/>
            <a:gd name="T52" fmla="*/ 2147483647 w 72"/>
            <a:gd name="T53" fmla="*/ 2147483647 h 47"/>
            <a:gd name="T54" fmla="*/ 2147483647 w 72"/>
            <a:gd name="T55" fmla="*/ 2147483647 h 47"/>
            <a:gd name="T56" fmla="*/ 2147483647 w 72"/>
            <a:gd name="T57" fmla="*/ 2147483647 h 47"/>
            <a:gd name="T58" fmla="*/ 2147483647 w 72"/>
            <a:gd name="T59" fmla="*/ 2147483647 h 47"/>
            <a:gd name="T60" fmla="*/ 2147483647 w 72"/>
            <a:gd name="T61" fmla="*/ 2147483647 h 47"/>
            <a:gd name="T62" fmla="*/ 2147483647 w 72"/>
            <a:gd name="T63" fmla="*/ 2147483647 h 47"/>
            <a:gd name="T64" fmla="*/ 2147483647 w 72"/>
            <a:gd name="T65" fmla="*/ 2147483647 h 47"/>
            <a:gd name="T66" fmla="*/ 2147483647 w 72"/>
            <a:gd name="T67" fmla="*/ 0 h 47"/>
            <a:gd name="T68" fmla="*/ 2147483647 w 72"/>
            <a:gd name="T69" fmla="*/ 2147483647 h 47"/>
            <a:gd name="T70" fmla="*/ 2147483647 w 72"/>
            <a:gd name="T71" fmla="*/ 2147483647 h 47"/>
            <a:gd name="T72" fmla="*/ 2147483647 w 72"/>
            <a:gd name="T73" fmla="*/ 2147483647 h 47"/>
            <a:gd name="T74" fmla="*/ 2147483647 w 72"/>
            <a:gd name="T75" fmla="*/ 2147483647 h 47"/>
            <a:gd name="T76" fmla="*/ 2147483647 w 72"/>
            <a:gd name="T77" fmla="*/ 2147483647 h 47"/>
            <a:gd name="T78" fmla="*/ 2147483647 w 72"/>
            <a:gd name="T79" fmla="*/ 2147483647 h 47"/>
            <a:gd name="T80" fmla="*/ 2147483647 w 72"/>
            <a:gd name="T81" fmla="*/ 2147483647 h 47"/>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w 72"/>
            <a:gd name="T124" fmla="*/ 0 h 47"/>
            <a:gd name="T125" fmla="*/ 72 w 72"/>
            <a:gd name="T126" fmla="*/ 47 h 47"/>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T123" t="T124" r="T125" b="T126"/>
          <a:pathLst>
            <a:path w="72" h="47">
              <a:moveTo>
                <a:pt x="71" y="18"/>
              </a:moveTo>
              <a:lnTo>
                <a:pt x="69" y="20"/>
              </a:lnTo>
              <a:lnTo>
                <a:pt x="67" y="23"/>
              </a:lnTo>
              <a:lnTo>
                <a:pt x="66" y="25"/>
              </a:lnTo>
              <a:lnTo>
                <a:pt x="65" y="28"/>
              </a:lnTo>
              <a:lnTo>
                <a:pt x="67" y="30"/>
              </a:lnTo>
              <a:lnTo>
                <a:pt x="67" y="33"/>
              </a:lnTo>
              <a:lnTo>
                <a:pt x="69" y="36"/>
              </a:lnTo>
              <a:lnTo>
                <a:pt x="69" y="39"/>
              </a:lnTo>
              <a:lnTo>
                <a:pt x="66" y="41"/>
              </a:lnTo>
              <a:lnTo>
                <a:pt x="63" y="44"/>
              </a:lnTo>
              <a:lnTo>
                <a:pt x="60" y="44"/>
              </a:lnTo>
              <a:lnTo>
                <a:pt x="57" y="44"/>
              </a:lnTo>
              <a:lnTo>
                <a:pt x="53" y="43"/>
              </a:lnTo>
              <a:lnTo>
                <a:pt x="49" y="44"/>
              </a:lnTo>
              <a:lnTo>
                <a:pt x="47" y="43"/>
              </a:lnTo>
              <a:lnTo>
                <a:pt x="43" y="41"/>
              </a:lnTo>
              <a:lnTo>
                <a:pt x="41" y="39"/>
              </a:lnTo>
              <a:lnTo>
                <a:pt x="38" y="37"/>
              </a:lnTo>
              <a:lnTo>
                <a:pt x="35" y="36"/>
              </a:lnTo>
              <a:lnTo>
                <a:pt x="31" y="37"/>
              </a:lnTo>
              <a:lnTo>
                <a:pt x="29" y="35"/>
              </a:lnTo>
              <a:lnTo>
                <a:pt x="26" y="34"/>
              </a:lnTo>
              <a:lnTo>
                <a:pt x="24" y="36"/>
              </a:lnTo>
              <a:lnTo>
                <a:pt x="21" y="36"/>
              </a:lnTo>
              <a:lnTo>
                <a:pt x="20" y="39"/>
              </a:lnTo>
              <a:lnTo>
                <a:pt x="17" y="39"/>
              </a:lnTo>
              <a:lnTo>
                <a:pt x="12" y="42"/>
              </a:lnTo>
              <a:lnTo>
                <a:pt x="10" y="44"/>
              </a:lnTo>
              <a:lnTo>
                <a:pt x="7" y="44"/>
              </a:lnTo>
              <a:lnTo>
                <a:pt x="6" y="47"/>
              </a:lnTo>
              <a:lnTo>
                <a:pt x="5" y="45"/>
              </a:lnTo>
              <a:lnTo>
                <a:pt x="5" y="43"/>
              </a:lnTo>
              <a:lnTo>
                <a:pt x="3" y="41"/>
              </a:lnTo>
              <a:lnTo>
                <a:pt x="4" y="40"/>
              </a:lnTo>
              <a:lnTo>
                <a:pt x="7" y="40"/>
              </a:lnTo>
              <a:lnTo>
                <a:pt x="7" y="38"/>
              </a:lnTo>
              <a:lnTo>
                <a:pt x="5" y="35"/>
              </a:lnTo>
              <a:lnTo>
                <a:pt x="2" y="32"/>
              </a:lnTo>
              <a:lnTo>
                <a:pt x="1" y="29"/>
              </a:lnTo>
              <a:lnTo>
                <a:pt x="0" y="26"/>
              </a:lnTo>
              <a:lnTo>
                <a:pt x="2" y="25"/>
              </a:lnTo>
              <a:lnTo>
                <a:pt x="4" y="26"/>
              </a:lnTo>
              <a:lnTo>
                <a:pt x="6" y="26"/>
              </a:lnTo>
              <a:lnTo>
                <a:pt x="9" y="23"/>
              </a:lnTo>
              <a:lnTo>
                <a:pt x="9" y="20"/>
              </a:lnTo>
              <a:lnTo>
                <a:pt x="12" y="19"/>
              </a:lnTo>
              <a:lnTo>
                <a:pt x="14" y="21"/>
              </a:lnTo>
              <a:lnTo>
                <a:pt x="17" y="22"/>
              </a:lnTo>
              <a:lnTo>
                <a:pt x="20" y="22"/>
              </a:lnTo>
              <a:lnTo>
                <a:pt x="23" y="24"/>
              </a:lnTo>
              <a:lnTo>
                <a:pt x="25" y="24"/>
              </a:lnTo>
              <a:lnTo>
                <a:pt x="28" y="23"/>
              </a:lnTo>
              <a:lnTo>
                <a:pt x="32" y="19"/>
              </a:lnTo>
              <a:lnTo>
                <a:pt x="34" y="18"/>
              </a:lnTo>
              <a:lnTo>
                <a:pt x="34" y="15"/>
              </a:lnTo>
              <a:lnTo>
                <a:pt x="36" y="13"/>
              </a:lnTo>
              <a:lnTo>
                <a:pt x="36" y="11"/>
              </a:lnTo>
              <a:lnTo>
                <a:pt x="40" y="10"/>
              </a:lnTo>
              <a:lnTo>
                <a:pt x="40" y="5"/>
              </a:lnTo>
              <a:lnTo>
                <a:pt x="42" y="4"/>
              </a:lnTo>
              <a:lnTo>
                <a:pt x="45" y="4"/>
              </a:lnTo>
              <a:lnTo>
                <a:pt x="48" y="2"/>
              </a:lnTo>
              <a:lnTo>
                <a:pt x="51" y="2"/>
              </a:lnTo>
              <a:lnTo>
                <a:pt x="52" y="1"/>
              </a:lnTo>
              <a:lnTo>
                <a:pt x="53" y="1"/>
              </a:lnTo>
              <a:lnTo>
                <a:pt x="54" y="0"/>
              </a:lnTo>
              <a:lnTo>
                <a:pt x="56" y="0"/>
              </a:lnTo>
              <a:lnTo>
                <a:pt x="58" y="1"/>
              </a:lnTo>
              <a:lnTo>
                <a:pt x="61" y="2"/>
              </a:lnTo>
              <a:lnTo>
                <a:pt x="64" y="4"/>
              </a:lnTo>
              <a:lnTo>
                <a:pt x="66" y="5"/>
              </a:lnTo>
              <a:lnTo>
                <a:pt x="68" y="5"/>
              </a:lnTo>
              <a:lnTo>
                <a:pt x="70" y="4"/>
              </a:lnTo>
              <a:lnTo>
                <a:pt x="71" y="5"/>
              </a:lnTo>
              <a:lnTo>
                <a:pt x="72" y="6"/>
              </a:lnTo>
              <a:lnTo>
                <a:pt x="71" y="8"/>
              </a:lnTo>
              <a:lnTo>
                <a:pt x="71" y="10"/>
              </a:lnTo>
              <a:lnTo>
                <a:pt x="69" y="11"/>
              </a:lnTo>
              <a:lnTo>
                <a:pt x="70" y="14"/>
              </a:lnTo>
              <a:lnTo>
                <a:pt x="71" y="15"/>
              </a:lnTo>
              <a:lnTo>
                <a:pt x="71" y="18"/>
              </a:lnTo>
              <a:close/>
            </a:path>
          </a:pathLst>
        </a:custGeom>
        <a:solidFill>
          <a:srgbClr val="01BEE7"/>
        </a:solidFill>
        <a:ln w="9525">
          <a:solidFill>
            <a:srgbClr val="000000"/>
          </a:solidFill>
          <a:miter lim="800000"/>
          <a:headEnd/>
          <a:tailEnd/>
        </a:ln>
      </xdr:spPr>
    </xdr:sp>
    <xdr:clientData/>
  </xdr:twoCellAnchor>
  <xdr:twoCellAnchor>
    <xdr:from>
      <xdr:col>12</xdr:col>
      <xdr:colOff>66675</xdr:colOff>
      <xdr:row>22</xdr:row>
      <xdr:rowOff>47625</xdr:rowOff>
    </xdr:from>
    <xdr:to>
      <xdr:col>12</xdr:col>
      <xdr:colOff>419100</xdr:colOff>
      <xdr:row>27</xdr:row>
      <xdr:rowOff>123825</xdr:rowOff>
    </xdr:to>
    <xdr:sp macro="modRegionSelect.Region_Click" textlink="">
      <xdr:nvSpPr>
        <xdr:cNvPr id="125111" name="ShapeReg_44"/>
        <xdr:cNvSpPr>
          <a:spLocks/>
        </xdr:cNvSpPr>
      </xdr:nvSpPr>
      <xdr:spPr bwMode="auto">
        <a:xfrm>
          <a:off x="6981825" y="3733800"/>
          <a:ext cx="352425" cy="885825"/>
        </a:xfrm>
        <a:custGeom>
          <a:avLst/>
          <a:gdLst>
            <a:gd name="T0" fmla="*/ 2147483647 w 37"/>
            <a:gd name="T1" fmla="*/ 2147483647 h 93"/>
            <a:gd name="T2" fmla="*/ 2147483647 w 37"/>
            <a:gd name="T3" fmla="*/ 2147483647 h 93"/>
            <a:gd name="T4" fmla="*/ 2147483647 w 37"/>
            <a:gd name="T5" fmla="*/ 2147483647 h 93"/>
            <a:gd name="T6" fmla="*/ 2147483647 w 37"/>
            <a:gd name="T7" fmla="*/ 2147483647 h 93"/>
            <a:gd name="T8" fmla="*/ 2147483647 w 37"/>
            <a:gd name="T9" fmla="*/ 2147483647 h 93"/>
            <a:gd name="T10" fmla="*/ 2147483647 w 37"/>
            <a:gd name="T11" fmla="*/ 2147483647 h 93"/>
            <a:gd name="T12" fmla="*/ 2147483647 w 37"/>
            <a:gd name="T13" fmla="*/ 2147483647 h 93"/>
            <a:gd name="T14" fmla="*/ 2147483647 w 37"/>
            <a:gd name="T15" fmla="*/ 2147483647 h 93"/>
            <a:gd name="T16" fmla="*/ 2147483647 w 37"/>
            <a:gd name="T17" fmla="*/ 2147483647 h 93"/>
            <a:gd name="T18" fmla="*/ 2147483647 w 37"/>
            <a:gd name="T19" fmla="*/ 2147483647 h 93"/>
            <a:gd name="T20" fmla="*/ 2147483647 w 37"/>
            <a:gd name="T21" fmla="*/ 2147483647 h 93"/>
            <a:gd name="T22" fmla="*/ 2147483647 w 37"/>
            <a:gd name="T23" fmla="*/ 2147483647 h 93"/>
            <a:gd name="T24" fmla="*/ 2147483647 w 37"/>
            <a:gd name="T25" fmla="*/ 2147483647 h 93"/>
            <a:gd name="T26" fmla="*/ 2147483647 w 37"/>
            <a:gd name="T27" fmla="*/ 2147483647 h 93"/>
            <a:gd name="T28" fmla="*/ 2147483647 w 37"/>
            <a:gd name="T29" fmla="*/ 2147483647 h 93"/>
            <a:gd name="T30" fmla="*/ 2147483647 w 37"/>
            <a:gd name="T31" fmla="*/ 2147483647 h 93"/>
            <a:gd name="T32" fmla="*/ 2147483647 w 37"/>
            <a:gd name="T33" fmla="*/ 2147483647 h 93"/>
            <a:gd name="T34" fmla="*/ 2147483647 w 37"/>
            <a:gd name="T35" fmla="*/ 2147483647 h 93"/>
            <a:gd name="T36" fmla="*/ 2147483647 w 37"/>
            <a:gd name="T37" fmla="*/ 2147483647 h 93"/>
            <a:gd name="T38" fmla="*/ 2147483647 w 37"/>
            <a:gd name="T39" fmla="*/ 2147483647 h 93"/>
            <a:gd name="T40" fmla="*/ 2147483647 w 37"/>
            <a:gd name="T41" fmla="*/ 2147483647 h 93"/>
            <a:gd name="T42" fmla="*/ 0 w 37"/>
            <a:gd name="T43" fmla="*/ 2147483647 h 93"/>
            <a:gd name="T44" fmla="*/ 2147483647 w 37"/>
            <a:gd name="T45" fmla="*/ 2147483647 h 93"/>
            <a:gd name="T46" fmla="*/ 2147483647 w 37"/>
            <a:gd name="T47" fmla="*/ 2147483647 h 93"/>
            <a:gd name="T48" fmla="*/ 2147483647 w 37"/>
            <a:gd name="T49" fmla="*/ 2147483647 h 93"/>
            <a:gd name="T50" fmla="*/ 2147483647 w 37"/>
            <a:gd name="T51" fmla="*/ 2147483647 h 93"/>
            <a:gd name="T52" fmla="*/ 2147483647 w 37"/>
            <a:gd name="T53" fmla="*/ 2147483647 h 93"/>
            <a:gd name="T54" fmla="*/ 2147483647 w 37"/>
            <a:gd name="T55" fmla="*/ 2147483647 h 93"/>
            <a:gd name="T56" fmla="*/ 2147483647 w 37"/>
            <a:gd name="T57" fmla="*/ 2147483647 h 93"/>
            <a:gd name="T58" fmla="*/ 2147483647 w 37"/>
            <a:gd name="T59" fmla="*/ 2147483647 h 93"/>
            <a:gd name="T60" fmla="*/ 2147483647 w 37"/>
            <a:gd name="T61" fmla="*/ 2147483647 h 93"/>
            <a:gd name="T62" fmla="*/ 2147483647 w 37"/>
            <a:gd name="T63" fmla="*/ 2147483647 h 93"/>
            <a:gd name="T64" fmla="*/ 2147483647 w 37"/>
            <a:gd name="T65" fmla="*/ 2147483647 h 93"/>
            <a:gd name="T66" fmla="*/ 2147483647 w 37"/>
            <a:gd name="T67" fmla="*/ 2147483647 h 93"/>
            <a:gd name="T68" fmla="*/ 2147483647 w 37"/>
            <a:gd name="T69" fmla="*/ 2147483647 h 93"/>
            <a:gd name="T70" fmla="*/ 2147483647 w 37"/>
            <a:gd name="T71" fmla="*/ 2147483647 h 93"/>
            <a:gd name="T72" fmla="*/ 2147483647 w 37"/>
            <a:gd name="T73" fmla="*/ 2147483647 h 93"/>
            <a:gd name="T74" fmla="*/ 2147483647 w 37"/>
            <a:gd name="T75" fmla="*/ 2147483647 h 93"/>
            <a:gd name="T76" fmla="*/ 2147483647 w 37"/>
            <a:gd name="T77" fmla="*/ 2147483647 h 93"/>
            <a:gd name="T78" fmla="*/ 2147483647 w 37"/>
            <a:gd name="T79" fmla="*/ 2147483647 h 93"/>
            <a:gd name="T80" fmla="*/ 2147483647 w 37"/>
            <a:gd name="T81" fmla="*/ 2147483647 h 93"/>
            <a:gd name="T82" fmla="*/ 2147483647 w 37"/>
            <a:gd name="T83" fmla="*/ 2147483647 h 93"/>
            <a:gd name="T84" fmla="*/ 2147483647 w 37"/>
            <a:gd name="T85" fmla="*/ 2147483647 h 93"/>
            <a:gd name="T86" fmla="*/ 2147483647 w 37"/>
            <a:gd name="T87" fmla="*/ 0 h 93"/>
            <a:gd name="T88" fmla="*/ 2147483647 w 37"/>
            <a:gd name="T89" fmla="*/ 2147483647 h 93"/>
            <a:gd name="T90" fmla="*/ 2147483647 w 37"/>
            <a:gd name="T91" fmla="*/ 2147483647 h 93"/>
            <a:gd name="T92" fmla="*/ 2147483647 w 37"/>
            <a:gd name="T93" fmla="*/ 2147483647 h 93"/>
            <a:gd name="T94" fmla="*/ 2147483647 w 37"/>
            <a:gd name="T95" fmla="*/ 2147483647 h 93"/>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w 37"/>
            <a:gd name="T145" fmla="*/ 0 h 93"/>
            <a:gd name="T146" fmla="*/ 37 w 37"/>
            <a:gd name="T147" fmla="*/ 93 h 93"/>
          </a:gdLst>
          <a:ahLst/>
          <a:cxnLst>
            <a:cxn ang="T96">
              <a:pos x="T0" y="T1"/>
            </a:cxn>
            <a:cxn ang="T97">
              <a:pos x="T2" y="T3"/>
            </a:cxn>
            <a:cxn ang="T98">
              <a:pos x="T4" y="T5"/>
            </a:cxn>
            <a:cxn ang="T99">
              <a:pos x="T6" y="T7"/>
            </a:cxn>
            <a:cxn ang="T100">
              <a:pos x="T8" y="T9"/>
            </a:cxn>
            <a:cxn ang="T101">
              <a:pos x="T10" y="T11"/>
            </a:cxn>
            <a:cxn ang="T102">
              <a:pos x="T12" y="T13"/>
            </a:cxn>
            <a:cxn ang="T103">
              <a:pos x="T14" y="T15"/>
            </a:cxn>
            <a:cxn ang="T104">
              <a:pos x="T16" y="T17"/>
            </a:cxn>
            <a:cxn ang="T105">
              <a:pos x="T18" y="T19"/>
            </a:cxn>
            <a:cxn ang="T106">
              <a:pos x="T20" y="T21"/>
            </a:cxn>
            <a:cxn ang="T107">
              <a:pos x="T22" y="T23"/>
            </a:cxn>
            <a:cxn ang="T108">
              <a:pos x="T24" y="T25"/>
            </a:cxn>
            <a:cxn ang="T109">
              <a:pos x="T26" y="T27"/>
            </a:cxn>
            <a:cxn ang="T110">
              <a:pos x="T28" y="T29"/>
            </a:cxn>
            <a:cxn ang="T111">
              <a:pos x="T30" y="T31"/>
            </a:cxn>
            <a:cxn ang="T112">
              <a:pos x="T32" y="T33"/>
            </a:cxn>
            <a:cxn ang="T113">
              <a:pos x="T34" y="T35"/>
            </a:cxn>
            <a:cxn ang="T114">
              <a:pos x="T36" y="T37"/>
            </a:cxn>
            <a:cxn ang="T115">
              <a:pos x="T38" y="T39"/>
            </a:cxn>
            <a:cxn ang="T116">
              <a:pos x="T40" y="T41"/>
            </a:cxn>
            <a:cxn ang="T117">
              <a:pos x="T42" y="T43"/>
            </a:cxn>
            <a:cxn ang="T118">
              <a:pos x="T44" y="T45"/>
            </a:cxn>
            <a:cxn ang="T119">
              <a:pos x="T46" y="T47"/>
            </a:cxn>
            <a:cxn ang="T120">
              <a:pos x="T48" y="T49"/>
            </a:cxn>
            <a:cxn ang="T121">
              <a:pos x="T50" y="T51"/>
            </a:cxn>
            <a:cxn ang="T122">
              <a:pos x="T52" y="T53"/>
            </a:cxn>
            <a:cxn ang="T123">
              <a:pos x="T54" y="T55"/>
            </a:cxn>
            <a:cxn ang="T124">
              <a:pos x="T56" y="T57"/>
            </a:cxn>
            <a:cxn ang="T125">
              <a:pos x="T58" y="T59"/>
            </a:cxn>
            <a:cxn ang="T126">
              <a:pos x="T60" y="T61"/>
            </a:cxn>
            <a:cxn ang="T127">
              <a:pos x="T62" y="T63"/>
            </a:cxn>
            <a:cxn ang="T128">
              <a:pos x="T64" y="T65"/>
            </a:cxn>
            <a:cxn ang="T129">
              <a:pos x="T66" y="T67"/>
            </a:cxn>
            <a:cxn ang="T130">
              <a:pos x="T68" y="T69"/>
            </a:cxn>
            <a:cxn ang="T131">
              <a:pos x="T70" y="T71"/>
            </a:cxn>
            <a:cxn ang="T132">
              <a:pos x="T72" y="T73"/>
            </a:cxn>
            <a:cxn ang="T133">
              <a:pos x="T74" y="T75"/>
            </a:cxn>
            <a:cxn ang="T134">
              <a:pos x="T76" y="T77"/>
            </a:cxn>
            <a:cxn ang="T135">
              <a:pos x="T78" y="T79"/>
            </a:cxn>
            <a:cxn ang="T136">
              <a:pos x="T80" y="T81"/>
            </a:cxn>
            <a:cxn ang="T137">
              <a:pos x="T82" y="T83"/>
            </a:cxn>
            <a:cxn ang="T138">
              <a:pos x="T84" y="T85"/>
            </a:cxn>
            <a:cxn ang="T139">
              <a:pos x="T86" y="T87"/>
            </a:cxn>
            <a:cxn ang="T140">
              <a:pos x="T88" y="T89"/>
            </a:cxn>
            <a:cxn ang="T141">
              <a:pos x="T90" y="T91"/>
            </a:cxn>
            <a:cxn ang="T142">
              <a:pos x="T92" y="T93"/>
            </a:cxn>
            <a:cxn ang="T143">
              <a:pos x="T94" y="T95"/>
            </a:cxn>
          </a:cxnLst>
          <a:rect l="T144" t="T145" r="T146" b="T147"/>
          <a:pathLst>
            <a:path w="37" h="93">
              <a:moveTo>
                <a:pt x="33" y="10"/>
              </a:moveTo>
              <a:lnTo>
                <a:pt x="34" y="14"/>
              </a:lnTo>
              <a:lnTo>
                <a:pt x="35" y="19"/>
              </a:lnTo>
              <a:lnTo>
                <a:pt x="36" y="22"/>
              </a:lnTo>
              <a:lnTo>
                <a:pt x="37" y="28"/>
              </a:lnTo>
              <a:lnTo>
                <a:pt x="37" y="33"/>
              </a:lnTo>
              <a:lnTo>
                <a:pt x="36" y="35"/>
              </a:lnTo>
              <a:lnTo>
                <a:pt x="36" y="40"/>
              </a:lnTo>
              <a:lnTo>
                <a:pt x="36" y="47"/>
              </a:lnTo>
              <a:lnTo>
                <a:pt x="35" y="52"/>
              </a:lnTo>
              <a:lnTo>
                <a:pt x="36" y="57"/>
              </a:lnTo>
              <a:lnTo>
                <a:pt x="36" y="63"/>
              </a:lnTo>
              <a:lnTo>
                <a:pt x="36" y="66"/>
              </a:lnTo>
              <a:lnTo>
                <a:pt x="33" y="70"/>
              </a:lnTo>
              <a:lnTo>
                <a:pt x="32" y="74"/>
              </a:lnTo>
              <a:lnTo>
                <a:pt x="30" y="78"/>
              </a:lnTo>
              <a:lnTo>
                <a:pt x="28" y="78"/>
              </a:lnTo>
              <a:lnTo>
                <a:pt x="24" y="79"/>
              </a:lnTo>
              <a:lnTo>
                <a:pt x="22" y="81"/>
              </a:lnTo>
              <a:lnTo>
                <a:pt x="20" y="80"/>
              </a:lnTo>
              <a:lnTo>
                <a:pt x="20" y="78"/>
              </a:lnTo>
              <a:lnTo>
                <a:pt x="19" y="77"/>
              </a:lnTo>
              <a:lnTo>
                <a:pt x="18" y="79"/>
              </a:lnTo>
              <a:lnTo>
                <a:pt x="18" y="82"/>
              </a:lnTo>
              <a:lnTo>
                <a:pt x="17" y="81"/>
              </a:lnTo>
              <a:lnTo>
                <a:pt x="15" y="79"/>
              </a:lnTo>
              <a:lnTo>
                <a:pt x="15" y="80"/>
              </a:lnTo>
              <a:lnTo>
                <a:pt x="14" y="84"/>
              </a:lnTo>
              <a:lnTo>
                <a:pt x="15" y="86"/>
              </a:lnTo>
              <a:lnTo>
                <a:pt x="14" y="89"/>
              </a:lnTo>
              <a:lnTo>
                <a:pt x="13" y="90"/>
              </a:lnTo>
              <a:lnTo>
                <a:pt x="13" y="91"/>
              </a:lnTo>
              <a:lnTo>
                <a:pt x="13" y="93"/>
              </a:lnTo>
              <a:lnTo>
                <a:pt x="10" y="93"/>
              </a:lnTo>
              <a:lnTo>
                <a:pt x="9" y="92"/>
              </a:lnTo>
              <a:lnTo>
                <a:pt x="10" y="89"/>
              </a:lnTo>
              <a:lnTo>
                <a:pt x="12" y="86"/>
              </a:lnTo>
              <a:lnTo>
                <a:pt x="12" y="83"/>
              </a:lnTo>
              <a:lnTo>
                <a:pt x="11" y="80"/>
              </a:lnTo>
              <a:lnTo>
                <a:pt x="8" y="77"/>
              </a:lnTo>
              <a:lnTo>
                <a:pt x="6" y="76"/>
              </a:lnTo>
              <a:lnTo>
                <a:pt x="5" y="73"/>
              </a:lnTo>
              <a:lnTo>
                <a:pt x="2" y="70"/>
              </a:lnTo>
              <a:lnTo>
                <a:pt x="0" y="69"/>
              </a:lnTo>
              <a:lnTo>
                <a:pt x="0" y="67"/>
              </a:lnTo>
              <a:lnTo>
                <a:pt x="2" y="65"/>
              </a:lnTo>
              <a:lnTo>
                <a:pt x="3" y="63"/>
              </a:lnTo>
              <a:lnTo>
                <a:pt x="3" y="61"/>
              </a:lnTo>
              <a:lnTo>
                <a:pt x="5" y="59"/>
              </a:lnTo>
              <a:lnTo>
                <a:pt x="7" y="58"/>
              </a:lnTo>
              <a:lnTo>
                <a:pt x="9" y="59"/>
              </a:lnTo>
              <a:lnTo>
                <a:pt x="11" y="57"/>
              </a:lnTo>
              <a:lnTo>
                <a:pt x="12" y="54"/>
              </a:lnTo>
              <a:lnTo>
                <a:pt x="10" y="51"/>
              </a:lnTo>
              <a:lnTo>
                <a:pt x="11" y="48"/>
              </a:lnTo>
              <a:lnTo>
                <a:pt x="10" y="45"/>
              </a:lnTo>
              <a:lnTo>
                <a:pt x="10" y="42"/>
              </a:lnTo>
              <a:lnTo>
                <a:pt x="8" y="40"/>
              </a:lnTo>
              <a:lnTo>
                <a:pt x="8" y="38"/>
              </a:lnTo>
              <a:lnTo>
                <a:pt x="7" y="35"/>
              </a:lnTo>
              <a:lnTo>
                <a:pt x="10" y="35"/>
              </a:lnTo>
              <a:lnTo>
                <a:pt x="10" y="34"/>
              </a:lnTo>
              <a:lnTo>
                <a:pt x="8" y="32"/>
              </a:lnTo>
              <a:lnTo>
                <a:pt x="8" y="30"/>
              </a:lnTo>
              <a:lnTo>
                <a:pt x="11" y="26"/>
              </a:lnTo>
              <a:lnTo>
                <a:pt x="13" y="27"/>
              </a:lnTo>
              <a:lnTo>
                <a:pt x="15" y="27"/>
              </a:lnTo>
              <a:lnTo>
                <a:pt x="16" y="26"/>
              </a:lnTo>
              <a:lnTo>
                <a:pt x="18" y="27"/>
              </a:lnTo>
              <a:lnTo>
                <a:pt x="19" y="26"/>
              </a:lnTo>
              <a:lnTo>
                <a:pt x="21" y="26"/>
              </a:lnTo>
              <a:lnTo>
                <a:pt x="23" y="23"/>
              </a:lnTo>
              <a:lnTo>
                <a:pt x="23" y="19"/>
              </a:lnTo>
              <a:lnTo>
                <a:pt x="22" y="19"/>
              </a:lnTo>
              <a:lnTo>
                <a:pt x="22" y="17"/>
              </a:lnTo>
              <a:lnTo>
                <a:pt x="26" y="15"/>
              </a:lnTo>
              <a:lnTo>
                <a:pt x="26" y="14"/>
              </a:lnTo>
              <a:lnTo>
                <a:pt x="27" y="11"/>
              </a:lnTo>
              <a:lnTo>
                <a:pt x="26" y="8"/>
              </a:lnTo>
              <a:lnTo>
                <a:pt x="25" y="8"/>
              </a:lnTo>
              <a:lnTo>
                <a:pt x="24" y="10"/>
              </a:lnTo>
              <a:lnTo>
                <a:pt x="21" y="10"/>
              </a:lnTo>
              <a:lnTo>
                <a:pt x="21" y="8"/>
              </a:lnTo>
              <a:lnTo>
                <a:pt x="18" y="8"/>
              </a:lnTo>
              <a:lnTo>
                <a:pt x="18" y="6"/>
              </a:lnTo>
              <a:lnTo>
                <a:pt x="21" y="4"/>
              </a:lnTo>
              <a:lnTo>
                <a:pt x="22" y="0"/>
              </a:lnTo>
              <a:lnTo>
                <a:pt x="23" y="0"/>
              </a:lnTo>
              <a:lnTo>
                <a:pt x="25" y="1"/>
              </a:lnTo>
              <a:lnTo>
                <a:pt x="27" y="3"/>
              </a:lnTo>
              <a:lnTo>
                <a:pt x="28" y="3"/>
              </a:lnTo>
              <a:lnTo>
                <a:pt x="29" y="4"/>
              </a:lnTo>
              <a:lnTo>
                <a:pt x="29" y="6"/>
              </a:lnTo>
              <a:lnTo>
                <a:pt x="31" y="7"/>
              </a:lnTo>
              <a:lnTo>
                <a:pt x="33" y="5"/>
              </a:lnTo>
              <a:lnTo>
                <a:pt x="33" y="10"/>
              </a:lnTo>
              <a:close/>
            </a:path>
          </a:pathLst>
        </a:custGeom>
        <a:solidFill>
          <a:srgbClr val="FECE2C"/>
        </a:solidFill>
        <a:ln w="9525">
          <a:solidFill>
            <a:srgbClr val="000000"/>
          </a:solidFill>
          <a:miter lim="800000"/>
          <a:headEnd/>
          <a:tailEnd/>
        </a:ln>
      </xdr:spPr>
    </xdr:sp>
    <xdr:clientData/>
  </xdr:twoCellAnchor>
  <xdr:twoCellAnchor>
    <xdr:from>
      <xdr:col>11</xdr:col>
      <xdr:colOff>66675</xdr:colOff>
      <xdr:row>8</xdr:row>
      <xdr:rowOff>38100</xdr:rowOff>
    </xdr:from>
    <xdr:to>
      <xdr:col>12</xdr:col>
      <xdr:colOff>190500</xdr:colOff>
      <xdr:row>14</xdr:row>
      <xdr:rowOff>95250</xdr:rowOff>
    </xdr:to>
    <xdr:sp macro="modRegionSelect.Region_Click" textlink="">
      <xdr:nvSpPr>
        <xdr:cNvPr id="125112" name="ShapeReg_32"/>
        <xdr:cNvSpPr>
          <a:spLocks/>
        </xdr:cNvSpPr>
      </xdr:nvSpPr>
      <xdr:spPr bwMode="auto">
        <a:xfrm>
          <a:off x="6372225" y="1457325"/>
          <a:ext cx="733425" cy="1028700"/>
        </a:xfrm>
        <a:custGeom>
          <a:avLst/>
          <a:gdLst>
            <a:gd name="T0" fmla="*/ 2147483647 w 2736"/>
            <a:gd name="T1" fmla="*/ 2147483647 h 3787"/>
            <a:gd name="T2" fmla="*/ 2147483647 w 2736"/>
            <a:gd name="T3" fmla="*/ 2147483647 h 3787"/>
            <a:gd name="T4" fmla="*/ 2147483647 w 2736"/>
            <a:gd name="T5" fmla="*/ 2147483647 h 3787"/>
            <a:gd name="T6" fmla="*/ 2147483647 w 2736"/>
            <a:gd name="T7" fmla="*/ 2147483647 h 3787"/>
            <a:gd name="T8" fmla="*/ 2147483647 w 2736"/>
            <a:gd name="T9" fmla="*/ 2147483647 h 3787"/>
            <a:gd name="T10" fmla="*/ 2147483647 w 2736"/>
            <a:gd name="T11" fmla="*/ 2147483647 h 3787"/>
            <a:gd name="T12" fmla="*/ 2147483647 w 2736"/>
            <a:gd name="T13" fmla="*/ 2147483647 h 3787"/>
            <a:gd name="T14" fmla="*/ 2147483647 w 2736"/>
            <a:gd name="T15" fmla="*/ 2147483647 h 3787"/>
            <a:gd name="T16" fmla="*/ 2147483647 w 2736"/>
            <a:gd name="T17" fmla="*/ 2147483647 h 3787"/>
            <a:gd name="T18" fmla="*/ 2147483647 w 2736"/>
            <a:gd name="T19" fmla="*/ 2147483647 h 3787"/>
            <a:gd name="T20" fmla="*/ 2147483647 w 2736"/>
            <a:gd name="T21" fmla="*/ 2147483647 h 3787"/>
            <a:gd name="T22" fmla="*/ 2147483647 w 2736"/>
            <a:gd name="T23" fmla="*/ 2147483647 h 3787"/>
            <a:gd name="T24" fmla="*/ 2147483647 w 2736"/>
            <a:gd name="T25" fmla="*/ 2147483647 h 3787"/>
            <a:gd name="T26" fmla="*/ 2147483647 w 2736"/>
            <a:gd name="T27" fmla="*/ 2147483647 h 3787"/>
            <a:gd name="T28" fmla="*/ 2147483647 w 2736"/>
            <a:gd name="T29" fmla="*/ 2147483647 h 3787"/>
            <a:gd name="T30" fmla="*/ 2147483647 w 2736"/>
            <a:gd name="T31" fmla="*/ 2147483647 h 3787"/>
            <a:gd name="T32" fmla="*/ 2147483647 w 2736"/>
            <a:gd name="T33" fmla="*/ 2147483647 h 3787"/>
            <a:gd name="T34" fmla="*/ 2147483647 w 2736"/>
            <a:gd name="T35" fmla="*/ 2147483647 h 3787"/>
            <a:gd name="T36" fmla="*/ 2147483647 w 2736"/>
            <a:gd name="T37" fmla="*/ 2147483647 h 3787"/>
            <a:gd name="T38" fmla="*/ 2147483647 w 2736"/>
            <a:gd name="T39" fmla="*/ 2147483647 h 3787"/>
            <a:gd name="T40" fmla="*/ 2147483647 w 2736"/>
            <a:gd name="T41" fmla="*/ 2147483647 h 3787"/>
            <a:gd name="T42" fmla="*/ 2147483647 w 2736"/>
            <a:gd name="T43" fmla="*/ 2147483647 h 3787"/>
            <a:gd name="T44" fmla="*/ 2147483647 w 2736"/>
            <a:gd name="T45" fmla="*/ 2147483647 h 3787"/>
            <a:gd name="T46" fmla="*/ 2147483647 w 2736"/>
            <a:gd name="T47" fmla="*/ 2147483647 h 3787"/>
            <a:gd name="T48" fmla="*/ 2147483647 w 2736"/>
            <a:gd name="T49" fmla="*/ 2147483647 h 3787"/>
            <a:gd name="T50" fmla="*/ 2147483647 w 2736"/>
            <a:gd name="T51" fmla="*/ 2147483647 h 3787"/>
            <a:gd name="T52" fmla="*/ 2147483647 w 2736"/>
            <a:gd name="T53" fmla="*/ 2147483647 h 3787"/>
            <a:gd name="T54" fmla="*/ 2147483647 w 2736"/>
            <a:gd name="T55" fmla="*/ 2147483647 h 3787"/>
            <a:gd name="T56" fmla="*/ 2147483647 w 2736"/>
            <a:gd name="T57" fmla="*/ 2147483647 h 3787"/>
            <a:gd name="T58" fmla="*/ 2147483647 w 2736"/>
            <a:gd name="T59" fmla="*/ 2147483647 h 3787"/>
            <a:gd name="T60" fmla="*/ 0 w 2736"/>
            <a:gd name="T61" fmla="*/ 2147483647 h 3787"/>
            <a:gd name="T62" fmla="*/ 2147483647 w 2736"/>
            <a:gd name="T63" fmla="*/ 2147483647 h 3787"/>
            <a:gd name="T64" fmla="*/ 2147483647 w 2736"/>
            <a:gd name="T65" fmla="*/ 2147483647 h 3787"/>
            <a:gd name="T66" fmla="*/ 2147483647 w 2736"/>
            <a:gd name="T67" fmla="*/ 2147483647 h 3787"/>
            <a:gd name="T68" fmla="*/ 2147483647 w 2736"/>
            <a:gd name="T69" fmla="*/ 2147483647 h 3787"/>
            <a:gd name="T70" fmla="*/ 2147483647 w 2736"/>
            <a:gd name="T71" fmla="*/ 2147483647 h 3787"/>
            <a:gd name="T72" fmla="*/ 2147483647 w 2736"/>
            <a:gd name="T73" fmla="*/ 2147483647 h 3787"/>
            <a:gd name="T74" fmla="*/ 2147483647 w 2736"/>
            <a:gd name="T75" fmla="*/ 2147483647 h 3787"/>
            <a:gd name="T76" fmla="*/ 2147483647 w 2736"/>
            <a:gd name="T77" fmla="*/ 2147483647 h 3787"/>
            <a:gd name="T78" fmla="*/ 2147483647 w 2736"/>
            <a:gd name="T79" fmla="*/ 2147483647 h 3787"/>
            <a:gd name="T80" fmla="*/ 2147483647 w 2736"/>
            <a:gd name="T81" fmla="*/ 2147483647 h 3787"/>
            <a:gd name="T82" fmla="*/ 2147483647 w 2736"/>
            <a:gd name="T83" fmla="*/ 2147483647 h 3787"/>
            <a:gd name="T84" fmla="*/ 2147483647 w 2736"/>
            <a:gd name="T85" fmla="*/ 2147483647 h 3787"/>
            <a:gd name="T86" fmla="*/ 2147483647 w 2736"/>
            <a:gd name="T87" fmla="*/ 2147483647 h 3787"/>
            <a:gd name="T88" fmla="*/ 2147483647 w 2736"/>
            <a:gd name="T89" fmla="*/ 2147483647 h 3787"/>
            <a:gd name="T90" fmla="*/ 2147483647 w 2736"/>
            <a:gd name="T91" fmla="*/ 2147483647 h 3787"/>
            <a:gd name="T92" fmla="*/ 2147483647 w 2736"/>
            <a:gd name="T93" fmla="*/ 2147483647 h 3787"/>
            <a:gd name="T94" fmla="*/ 2147483647 w 2736"/>
            <a:gd name="T95" fmla="*/ 2147483647 h 3787"/>
            <a:gd name="T96" fmla="*/ 2147483647 w 2736"/>
            <a:gd name="T97" fmla="*/ 2147483647 h 3787"/>
            <a:gd name="T98" fmla="*/ 2147483647 w 2736"/>
            <a:gd name="T99" fmla="*/ 2147483647 h 3787"/>
            <a:gd name="T100" fmla="*/ 2147483647 w 2736"/>
            <a:gd name="T101" fmla="*/ 2147483647 h 3787"/>
            <a:gd name="T102" fmla="*/ 2147483647 w 2736"/>
            <a:gd name="T103" fmla="*/ 2147483647 h 3787"/>
            <a:gd name="T104" fmla="*/ 2147483647 w 2736"/>
            <a:gd name="T105" fmla="*/ 2147483647 h 3787"/>
            <a:gd name="T106" fmla="*/ 2147483647 w 2736"/>
            <a:gd name="T107" fmla="*/ 2147483647 h 3787"/>
            <a:gd name="T108" fmla="*/ 2147483647 w 2736"/>
            <a:gd name="T109" fmla="*/ 2147483647 h 3787"/>
            <a:gd name="T110" fmla="*/ 2147483647 w 2736"/>
            <a:gd name="T111" fmla="*/ 2147483647 h 3787"/>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2736"/>
            <a:gd name="T169" fmla="*/ 0 h 3787"/>
            <a:gd name="T170" fmla="*/ 2736 w 2736"/>
            <a:gd name="T171" fmla="*/ 3787 h 3787"/>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2736" h="3787">
              <a:moveTo>
                <a:pt x="2620" y="737"/>
              </a:moveTo>
              <a:lnTo>
                <a:pt x="2679" y="796"/>
              </a:lnTo>
              <a:lnTo>
                <a:pt x="2679" y="946"/>
              </a:lnTo>
              <a:lnTo>
                <a:pt x="2726" y="1059"/>
              </a:lnTo>
              <a:lnTo>
                <a:pt x="2736" y="1238"/>
              </a:lnTo>
              <a:lnTo>
                <a:pt x="2703" y="1346"/>
              </a:lnTo>
              <a:lnTo>
                <a:pt x="2665" y="1252"/>
              </a:lnTo>
              <a:lnTo>
                <a:pt x="2580" y="1210"/>
              </a:lnTo>
              <a:lnTo>
                <a:pt x="2580" y="1327"/>
              </a:lnTo>
              <a:lnTo>
                <a:pt x="2510" y="1257"/>
              </a:lnTo>
              <a:lnTo>
                <a:pt x="2463" y="1210"/>
              </a:lnTo>
              <a:lnTo>
                <a:pt x="2425" y="1130"/>
              </a:lnTo>
              <a:lnTo>
                <a:pt x="2294" y="1007"/>
              </a:lnTo>
              <a:lnTo>
                <a:pt x="2331" y="1111"/>
              </a:lnTo>
              <a:lnTo>
                <a:pt x="2294" y="1224"/>
              </a:lnTo>
              <a:lnTo>
                <a:pt x="2167" y="1224"/>
              </a:lnTo>
              <a:lnTo>
                <a:pt x="2167" y="1299"/>
              </a:lnTo>
              <a:lnTo>
                <a:pt x="2124" y="1454"/>
              </a:lnTo>
              <a:lnTo>
                <a:pt x="2072" y="1515"/>
              </a:lnTo>
              <a:lnTo>
                <a:pt x="2077" y="1722"/>
              </a:lnTo>
              <a:lnTo>
                <a:pt x="2162" y="1779"/>
              </a:lnTo>
              <a:lnTo>
                <a:pt x="2148" y="1910"/>
              </a:lnTo>
              <a:lnTo>
                <a:pt x="2232" y="2042"/>
              </a:lnTo>
              <a:lnTo>
                <a:pt x="2232" y="2183"/>
              </a:lnTo>
              <a:lnTo>
                <a:pt x="2258" y="2369"/>
              </a:lnTo>
              <a:lnTo>
                <a:pt x="2336" y="2447"/>
              </a:lnTo>
              <a:lnTo>
                <a:pt x="2336" y="2531"/>
              </a:lnTo>
              <a:lnTo>
                <a:pt x="2402" y="2597"/>
              </a:lnTo>
              <a:lnTo>
                <a:pt x="2463" y="2588"/>
              </a:lnTo>
              <a:lnTo>
                <a:pt x="2517" y="2538"/>
              </a:lnTo>
              <a:lnTo>
                <a:pt x="2557" y="2498"/>
              </a:lnTo>
              <a:lnTo>
                <a:pt x="2628" y="2498"/>
              </a:lnTo>
              <a:lnTo>
                <a:pt x="2623" y="2588"/>
              </a:lnTo>
              <a:lnTo>
                <a:pt x="2548" y="2611"/>
              </a:lnTo>
              <a:lnTo>
                <a:pt x="2548" y="2738"/>
              </a:lnTo>
              <a:lnTo>
                <a:pt x="2406" y="2762"/>
              </a:lnTo>
              <a:lnTo>
                <a:pt x="2439" y="2926"/>
              </a:lnTo>
              <a:lnTo>
                <a:pt x="2425" y="2997"/>
              </a:lnTo>
              <a:lnTo>
                <a:pt x="2336" y="3035"/>
              </a:lnTo>
              <a:lnTo>
                <a:pt x="2336" y="3133"/>
              </a:lnTo>
              <a:lnTo>
                <a:pt x="2303" y="3223"/>
              </a:lnTo>
              <a:cubicBezTo>
                <a:pt x="2303" y="3223"/>
                <a:pt x="2192" y="3249"/>
                <a:pt x="2214" y="3227"/>
              </a:cubicBezTo>
              <a:cubicBezTo>
                <a:pt x="2235" y="3206"/>
                <a:pt x="2171" y="3185"/>
                <a:pt x="2171" y="3185"/>
              </a:cubicBezTo>
              <a:lnTo>
                <a:pt x="2171" y="3124"/>
              </a:lnTo>
              <a:lnTo>
                <a:pt x="2190" y="3063"/>
              </a:lnTo>
              <a:lnTo>
                <a:pt x="2268" y="3037"/>
              </a:lnTo>
              <a:lnTo>
                <a:pt x="2232" y="3002"/>
              </a:lnTo>
              <a:lnTo>
                <a:pt x="2148" y="3035"/>
              </a:lnTo>
              <a:lnTo>
                <a:pt x="2058" y="3049"/>
              </a:lnTo>
              <a:lnTo>
                <a:pt x="2058" y="3091"/>
              </a:lnTo>
              <a:lnTo>
                <a:pt x="1927" y="3152"/>
              </a:lnTo>
              <a:lnTo>
                <a:pt x="1861" y="3232"/>
              </a:lnTo>
              <a:lnTo>
                <a:pt x="1786" y="3251"/>
              </a:lnTo>
              <a:lnTo>
                <a:pt x="1724" y="3312"/>
              </a:lnTo>
              <a:lnTo>
                <a:pt x="1701" y="3383"/>
              </a:lnTo>
              <a:lnTo>
                <a:pt x="1724" y="3472"/>
              </a:lnTo>
              <a:lnTo>
                <a:pt x="1776" y="3524"/>
              </a:lnTo>
              <a:lnTo>
                <a:pt x="1715" y="3590"/>
              </a:lnTo>
              <a:lnTo>
                <a:pt x="1616" y="3552"/>
              </a:lnTo>
              <a:lnTo>
                <a:pt x="1647" y="3653"/>
              </a:lnTo>
              <a:lnTo>
                <a:pt x="1574" y="3726"/>
              </a:lnTo>
              <a:lnTo>
                <a:pt x="1508" y="3787"/>
              </a:lnTo>
              <a:lnTo>
                <a:pt x="1486" y="3713"/>
              </a:lnTo>
              <a:lnTo>
                <a:pt x="1383" y="3611"/>
              </a:lnTo>
              <a:lnTo>
                <a:pt x="1327" y="3611"/>
              </a:lnTo>
              <a:lnTo>
                <a:pt x="1285" y="3650"/>
              </a:lnTo>
              <a:lnTo>
                <a:pt x="1228" y="3621"/>
              </a:lnTo>
              <a:lnTo>
                <a:pt x="1147" y="3618"/>
              </a:lnTo>
              <a:lnTo>
                <a:pt x="1076" y="3702"/>
              </a:lnTo>
              <a:lnTo>
                <a:pt x="1013" y="3706"/>
              </a:lnTo>
              <a:lnTo>
                <a:pt x="960" y="3628"/>
              </a:lnTo>
              <a:lnTo>
                <a:pt x="960" y="3523"/>
              </a:lnTo>
              <a:lnTo>
                <a:pt x="1048" y="3473"/>
              </a:lnTo>
              <a:lnTo>
                <a:pt x="978" y="3378"/>
              </a:lnTo>
              <a:lnTo>
                <a:pt x="978" y="3307"/>
              </a:lnTo>
              <a:lnTo>
                <a:pt x="914" y="3286"/>
              </a:lnTo>
              <a:lnTo>
                <a:pt x="808" y="3219"/>
              </a:lnTo>
              <a:lnTo>
                <a:pt x="745" y="3187"/>
              </a:lnTo>
              <a:lnTo>
                <a:pt x="565" y="3177"/>
              </a:lnTo>
              <a:lnTo>
                <a:pt x="470" y="3290"/>
              </a:lnTo>
              <a:lnTo>
                <a:pt x="395" y="3288"/>
              </a:lnTo>
              <a:lnTo>
                <a:pt x="409" y="3199"/>
              </a:lnTo>
              <a:lnTo>
                <a:pt x="339" y="3129"/>
              </a:lnTo>
              <a:lnTo>
                <a:pt x="321" y="3073"/>
              </a:lnTo>
              <a:lnTo>
                <a:pt x="258" y="3010"/>
              </a:lnTo>
              <a:lnTo>
                <a:pt x="148" y="2953"/>
              </a:lnTo>
              <a:lnTo>
                <a:pt x="119" y="2885"/>
              </a:lnTo>
              <a:lnTo>
                <a:pt x="42" y="2782"/>
              </a:lnTo>
              <a:lnTo>
                <a:pt x="42" y="2726"/>
              </a:lnTo>
              <a:lnTo>
                <a:pt x="4" y="2709"/>
              </a:lnTo>
              <a:lnTo>
                <a:pt x="22" y="2615"/>
              </a:lnTo>
              <a:lnTo>
                <a:pt x="65" y="2571"/>
              </a:lnTo>
              <a:lnTo>
                <a:pt x="0" y="2531"/>
              </a:lnTo>
              <a:lnTo>
                <a:pt x="13" y="2450"/>
              </a:lnTo>
              <a:lnTo>
                <a:pt x="136" y="2400"/>
              </a:lnTo>
              <a:lnTo>
                <a:pt x="136" y="2356"/>
              </a:lnTo>
              <a:lnTo>
                <a:pt x="230" y="2359"/>
              </a:lnTo>
              <a:lnTo>
                <a:pt x="221" y="2253"/>
              </a:lnTo>
              <a:lnTo>
                <a:pt x="151" y="2233"/>
              </a:lnTo>
              <a:lnTo>
                <a:pt x="104" y="2171"/>
              </a:lnTo>
              <a:lnTo>
                <a:pt x="163" y="2115"/>
              </a:lnTo>
              <a:lnTo>
                <a:pt x="221" y="2115"/>
              </a:lnTo>
              <a:lnTo>
                <a:pt x="221" y="2042"/>
              </a:lnTo>
              <a:lnTo>
                <a:pt x="280" y="2001"/>
              </a:lnTo>
              <a:lnTo>
                <a:pt x="280" y="1948"/>
              </a:lnTo>
              <a:lnTo>
                <a:pt x="354" y="1930"/>
              </a:lnTo>
              <a:lnTo>
                <a:pt x="398" y="1983"/>
              </a:lnTo>
              <a:lnTo>
                <a:pt x="459" y="1974"/>
              </a:lnTo>
              <a:lnTo>
                <a:pt x="492" y="1907"/>
              </a:lnTo>
              <a:lnTo>
                <a:pt x="471" y="1848"/>
              </a:lnTo>
              <a:lnTo>
                <a:pt x="536" y="1745"/>
              </a:lnTo>
              <a:lnTo>
                <a:pt x="556" y="1677"/>
              </a:lnTo>
              <a:lnTo>
                <a:pt x="621" y="1666"/>
              </a:lnTo>
              <a:lnTo>
                <a:pt x="621" y="1607"/>
              </a:lnTo>
              <a:lnTo>
                <a:pt x="589" y="1522"/>
              </a:lnTo>
              <a:lnTo>
                <a:pt x="512" y="1478"/>
              </a:lnTo>
              <a:lnTo>
                <a:pt x="439" y="1404"/>
              </a:lnTo>
              <a:lnTo>
                <a:pt x="433" y="1225"/>
              </a:lnTo>
              <a:lnTo>
                <a:pt x="362" y="1190"/>
              </a:lnTo>
              <a:lnTo>
                <a:pt x="312" y="1122"/>
              </a:lnTo>
              <a:lnTo>
                <a:pt x="312" y="1043"/>
              </a:lnTo>
              <a:lnTo>
                <a:pt x="368" y="1031"/>
              </a:lnTo>
              <a:lnTo>
                <a:pt x="342" y="955"/>
              </a:lnTo>
              <a:lnTo>
                <a:pt x="263" y="931"/>
              </a:lnTo>
              <a:lnTo>
                <a:pt x="277" y="861"/>
              </a:lnTo>
              <a:lnTo>
                <a:pt x="359" y="828"/>
              </a:lnTo>
              <a:lnTo>
                <a:pt x="359" y="746"/>
              </a:lnTo>
              <a:lnTo>
                <a:pt x="398" y="708"/>
              </a:lnTo>
              <a:lnTo>
                <a:pt x="489" y="708"/>
              </a:lnTo>
              <a:lnTo>
                <a:pt x="498" y="611"/>
              </a:lnTo>
              <a:lnTo>
                <a:pt x="615" y="611"/>
              </a:lnTo>
              <a:lnTo>
                <a:pt x="662" y="564"/>
              </a:lnTo>
              <a:lnTo>
                <a:pt x="633" y="467"/>
              </a:lnTo>
              <a:lnTo>
                <a:pt x="674" y="388"/>
              </a:lnTo>
              <a:lnTo>
                <a:pt x="618" y="296"/>
              </a:lnTo>
              <a:lnTo>
                <a:pt x="724" y="252"/>
              </a:lnTo>
              <a:lnTo>
                <a:pt x="772" y="301"/>
              </a:lnTo>
              <a:lnTo>
                <a:pt x="830" y="382"/>
              </a:lnTo>
              <a:lnTo>
                <a:pt x="909" y="382"/>
              </a:lnTo>
              <a:lnTo>
                <a:pt x="1003" y="346"/>
              </a:lnTo>
              <a:lnTo>
                <a:pt x="1032" y="288"/>
              </a:lnTo>
              <a:lnTo>
                <a:pt x="1129" y="308"/>
              </a:lnTo>
              <a:lnTo>
                <a:pt x="1241" y="296"/>
              </a:lnTo>
              <a:lnTo>
                <a:pt x="1341" y="158"/>
              </a:lnTo>
              <a:lnTo>
                <a:pt x="1491" y="182"/>
              </a:lnTo>
              <a:lnTo>
                <a:pt x="1646" y="0"/>
              </a:lnTo>
              <a:lnTo>
                <a:pt x="1765" y="12"/>
              </a:lnTo>
              <a:lnTo>
                <a:pt x="1768" y="61"/>
              </a:lnTo>
              <a:lnTo>
                <a:pt x="1798" y="91"/>
              </a:lnTo>
              <a:lnTo>
                <a:pt x="1775" y="157"/>
              </a:lnTo>
              <a:lnTo>
                <a:pt x="1888" y="206"/>
              </a:lnTo>
              <a:lnTo>
                <a:pt x="1902" y="277"/>
              </a:lnTo>
              <a:lnTo>
                <a:pt x="2015" y="255"/>
              </a:lnTo>
              <a:lnTo>
                <a:pt x="2050" y="340"/>
              </a:lnTo>
              <a:lnTo>
                <a:pt x="2128" y="372"/>
              </a:lnTo>
              <a:lnTo>
                <a:pt x="2131" y="435"/>
              </a:lnTo>
              <a:lnTo>
                <a:pt x="2190" y="494"/>
              </a:lnTo>
              <a:lnTo>
                <a:pt x="2258" y="474"/>
              </a:lnTo>
              <a:lnTo>
                <a:pt x="2340" y="474"/>
              </a:lnTo>
              <a:lnTo>
                <a:pt x="2354" y="531"/>
              </a:lnTo>
              <a:lnTo>
                <a:pt x="2407" y="531"/>
              </a:lnTo>
              <a:lnTo>
                <a:pt x="2445" y="577"/>
              </a:lnTo>
              <a:lnTo>
                <a:pt x="2417" y="679"/>
              </a:lnTo>
              <a:lnTo>
                <a:pt x="2460" y="679"/>
              </a:lnTo>
              <a:lnTo>
                <a:pt x="2491" y="629"/>
              </a:lnTo>
              <a:lnTo>
                <a:pt x="2523" y="661"/>
              </a:lnTo>
              <a:lnTo>
                <a:pt x="2523" y="725"/>
              </a:lnTo>
              <a:lnTo>
                <a:pt x="2620" y="737"/>
              </a:lnTo>
              <a:close/>
            </a:path>
          </a:pathLst>
        </a:custGeom>
        <a:solidFill>
          <a:srgbClr val="FECE2C"/>
        </a:solidFill>
        <a:ln w="9525">
          <a:solidFill>
            <a:srgbClr val="000000"/>
          </a:solidFill>
          <a:miter lim="800000"/>
          <a:headEnd/>
          <a:tailEnd/>
        </a:ln>
      </xdr:spPr>
    </xdr:sp>
    <xdr:clientData/>
  </xdr:twoCellAnchor>
  <xdr:twoCellAnchor>
    <xdr:from>
      <xdr:col>2</xdr:col>
      <xdr:colOff>561975</xdr:colOff>
      <xdr:row>9</xdr:row>
      <xdr:rowOff>19050</xdr:rowOff>
    </xdr:from>
    <xdr:to>
      <xdr:col>6</xdr:col>
      <xdr:colOff>85725</xdr:colOff>
      <xdr:row>17</xdr:row>
      <xdr:rowOff>19050</xdr:rowOff>
    </xdr:to>
    <xdr:grpSp>
      <xdr:nvGrpSpPr>
        <xdr:cNvPr id="125113" name="ShapeReg_3"/>
        <xdr:cNvGrpSpPr>
          <a:grpSpLocks/>
        </xdr:cNvGrpSpPr>
      </xdr:nvGrpSpPr>
      <xdr:grpSpPr bwMode="auto">
        <a:xfrm>
          <a:off x="1381125" y="1600200"/>
          <a:ext cx="1962150" cy="1295400"/>
          <a:chOff x="151" y="168"/>
          <a:chExt cx="206" cy="136"/>
        </a:xfrm>
      </xdr:grpSpPr>
      <xdr:sp macro="modRegionSelect.Region_Click" textlink="">
        <xdr:nvSpPr>
          <xdr:cNvPr id="125279" name="Groupp03_1"/>
          <xdr:cNvSpPr>
            <a:spLocks/>
          </xdr:cNvSpPr>
        </xdr:nvSpPr>
        <xdr:spPr bwMode="auto">
          <a:xfrm>
            <a:off x="277" y="168"/>
            <a:ext cx="80" cy="59"/>
          </a:xfrm>
          <a:custGeom>
            <a:avLst/>
            <a:gdLst>
              <a:gd name="T0" fmla="*/ 2147301069 w 80"/>
              <a:gd name="T1" fmla="*/ 2147301333 h 59"/>
              <a:gd name="T2" fmla="*/ 2147301069 w 80"/>
              <a:gd name="T3" fmla="*/ 2147301333 h 59"/>
              <a:gd name="T4" fmla="*/ 2147301069 w 80"/>
              <a:gd name="T5" fmla="*/ 2147301333 h 59"/>
              <a:gd name="T6" fmla="*/ 2147301069 w 80"/>
              <a:gd name="T7" fmla="*/ 2147301333 h 59"/>
              <a:gd name="T8" fmla="*/ 2147301069 w 80"/>
              <a:gd name="T9" fmla="*/ 2147301333 h 59"/>
              <a:gd name="T10" fmla="*/ 2147301069 w 80"/>
              <a:gd name="T11" fmla="*/ 2147301333 h 59"/>
              <a:gd name="T12" fmla="*/ 2147301069 w 80"/>
              <a:gd name="T13" fmla="*/ 2147301333 h 59"/>
              <a:gd name="T14" fmla="*/ 0 w 80"/>
              <a:gd name="T15" fmla="*/ 2147301333 h 59"/>
              <a:gd name="T16" fmla="*/ 2147301069 w 80"/>
              <a:gd name="T17" fmla="*/ 2147301333 h 59"/>
              <a:gd name="T18" fmla="*/ 2147301069 w 80"/>
              <a:gd name="T19" fmla="*/ 2147301333 h 59"/>
              <a:gd name="T20" fmla="*/ 2147301069 w 80"/>
              <a:gd name="T21" fmla="*/ 2147301333 h 59"/>
              <a:gd name="T22" fmla="*/ 2147301069 w 80"/>
              <a:gd name="T23" fmla="*/ 2147301333 h 59"/>
              <a:gd name="T24" fmla="*/ 2147301069 w 80"/>
              <a:gd name="T25" fmla="*/ 2147301333 h 59"/>
              <a:gd name="T26" fmla="*/ 2147301069 w 80"/>
              <a:gd name="T27" fmla="*/ 2147301333 h 59"/>
              <a:gd name="T28" fmla="*/ 2147301069 w 80"/>
              <a:gd name="T29" fmla="*/ 2147301333 h 59"/>
              <a:gd name="T30" fmla="*/ 2147301069 w 80"/>
              <a:gd name="T31" fmla="*/ 2147301333 h 59"/>
              <a:gd name="T32" fmla="*/ 2147301069 w 80"/>
              <a:gd name="T33" fmla="*/ 2147301333 h 59"/>
              <a:gd name="T34" fmla="*/ 2147301069 w 80"/>
              <a:gd name="T35" fmla="*/ 2147301333 h 59"/>
              <a:gd name="T36" fmla="*/ 2147301069 w 80"/>
              <a:gd name="T37" fmla="*/ 2147301333 h 59"/>
              <a:gd name="T38" fmla="*/ 2147301069 w 80"/>
              <a:gd name="T39" fmla="*/ 2147301333 h 59"/>
              <a:gd name="T40" fmla="*/ 2147301069 w 80"/>
              <a:gd name="T41" fmla="*/ 2147301333 h 59"/>
              <a:gd name="T42" fmla="*/ 2147301069 w 80"/>
              <a:gd name="T43" fmla="*/ 2147301333 h 59"/>
              <a:gd name="T44" fmla="*/ 2147301069 w 80"/>
              <a:gd name="T45" fmla="*/ 2147301333 h 59"/>
              <a:gd name="T46" fmla="*/ 2147301069 w 80"/>
              <a:gd name="T47" fmla="*/ 2147301333 h 59"/>
              <a:gd name="T48" fmla="*/ 2147301069 w 80"/>
              <a:gd name="T49" fmla="*/ 2147301333 h 59"/>
              <a:gd name="T50" fmla="*/ 2147301069 w 80"/>
              <a:gd name="T51" fmla="*/ 2147301333 h 59"/>
              <a:gd name="T52" fmla="*/ 2147301069 w 80"/>
              <a:gd name="T53" fmla="*/ 2147301333 h 59"/>
              <a:gd name="T54" fmla="*/ 2147301069 w 80"/>
              <a:gd name="T55" fmla="*/ 2147301333 h 59"/>
              <a:gd name="T56" fmla="*/ 2147301069 w 80"/>
              <a:gd name="T57" fmla="*/ 2147301333 h 59"/>
              <a:gd name="T58" fmla="*/ 2147301069 w 80"/>
              <a:gd name="T59" fmla="*/ 2147301333 h 59"/>
              <a:gd name="T60" fmla="*/ 2147301069 w 80"/>
              <a:gd name="T61" fmla="*/ 2147301333 h 59"/>
              <a:gd name="T62" fmla="*/ 2147301069 w 80"/>
              <a:gd name="T63" fmla="*/ 2147301333 h 59"/>
              <a:gd name="T64" fmla="*/ 2147301069 w 80"/>
              <a:gd name="T65" fmla="*/ 2147301333 h 59"/>
              <a:gd name="T66" fmla="*/ 2147301069 w 80"/>
              <a:gd name="T67" fmla="*/ 2147301333 h 59"/>
              <a:gd name="T68" fmla="*/ 2147301069 w 80"/>
              <a:gd name="T69" fmla="*/ 0 h 59"/>
              <a:gd name="T70" fmla="*/ 2147301069 w 80"/>
              <a:gd name="T71" fmla="*/ 2147301333 h 59"/>
              <a:gd name="T72" fmla="*/ 2147301069 w 80"/>
              <a:gd name="T73" fmla="*/ 2147301333 h 59"/>
              <a:gd name="T74" fmla="*/ 2147301069 w 80"/>
              <a:gd name="T75" fmla="*/ 2147301333 h 59"/>
              <a:gd name="T76" fmla="*/ 2147301069 w 80"/>
              <a:gd name="T77" fmla="*/ 2147301333 h 59"/>
              <a:gd name="T78" fmla="*/ 2147301069 w 80"/>
              <a:gd name="T79" fmla="*/ 2147301333 h 59"/>
              <a:gd name="T80" fmla="*/ 2147301069 w 80"/>
              <a:gd name="T81" fmla="*/ 2147301333 h 59"/>
              <a:gd name="T82" fmla="*/ 2147301069 w 80"/>
              <a:gd name="T83" fmla="*/ 2147301333 h 59"/>
              <a:gd name="T84" fmla="*/ 2147301069 w 80"/>
              <a:gd name="T85" fmla="*/ 2147301333 h 59"/>
              <a:gd name="T86" fmla="*/ 2147301069 w 80"/>
              <a:gd name="T87" fmla="*/ 2147301333 h 59"/>
              <a:gd name="T88" fmla="*/ 2147301069 w 80"/>
              <a:gd name="T89" fmla="*/ 2147301333 h 59"/>
              <a:gd name="T90" fmla="*/ 2147301069 w 80"/>
              <a:gd name="T91" fmla="*/ 2147301333 h 59"/>
              <a:gd name="T92" fmla="*/ 2147301069 w 80"/>
              <a:gd name="T93" fmla="*/ 2147301333 h 59"/>
              <a:gd name="T94" fmla="*/ 2147301069 w 80"/>
              <a:gd name="T95" fmla="*/ 2147301333 h 59"/>
              <a:gd name="T96" fmla="*/ 2147301069 w 80"/>
              <a:gd name="T97" fmla="*/ 2147301333 h 59"/>
              <a:gd name="T98" fmla="*/ 2147301069 w 80"/>
              <a:gd name="T99" fmla="*/ 2147301333 h 59"/>
              <a:gd name="T100" fmla="*/ 2147301069 w 80"/>
              <a:gd name="T101" fmla="*/ 2147301333 h 59"/>
              <a:gd name="T102" fmla="*/ 2147301069 w 80"/>
              <a:gd name="T103" fmla="*/ 2147301333 h 59"/>
              <a:gd name="T104" fmla="*/ 2147301069 w 80"/>
              <a:gd name="T105" fmla="*/ 2147301333 h 59"/>
              <a:gd name="T106" fmla="*/ 2147301069 w 80"/>
              <a:gd name="T107" fmla="*/ 2147301333 h 59"/>
              <a:gd name="T108" fmla="*/ 2147301069 w 80"/>
              <a:gd name="T109" fmla="*/ 2147301333 h 59"/>
              <a:gd name="T110" fmla="*/ 2147301069 w 80"/>
              <a:gd name="T111" fmla="*/ 2147301333 h 59"/>
              <a:gd name="T112" fmla="*/ 2147301069 w 80"/>
              <a:gd name="T113" fmla="*/ 2147301333 h 59"/>
              <a:gd name="T114" fmla="*/ 2147301069 w 80"/>
              <a:gd name="T115" fmla="*/ 2147301333 h 59"/>
              <a:gd name="T116" fmla="*/ 2147301069 w 80"/>
              <a:gd name="T117" fmla="*/ 2147301333 h 59"/>
              <a:gd name="T118" fmla="*/ 2147301069 w 80"/>
              <a:gd name="T119" fmla="*/ 2147301333 h 5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w 80"/>
              <a:gd name="T181" fmla="*/ 0 h 59"/>
              <a:gd name="T182" fmla="*/ 80 w 80"/>
              <a:gd name="T183" fmla="*/ 59 h 59"/>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T180" t="T181" r="T182" b="T183"/>
            <a:pathLst>
              <a:path w="80" h="59">
                <a:moveTo>
                  <a:pt x="11" y="57"/>
                </a:moveTo>
                <a:lnTo>
                  <a:pt x="9" y="57"/>
                </a:lnTo>
                <a:lnTo>
                  <a:pt x="8" y="55"/>
                </a:lnTo>
                <a:lnTo>
                  <a:pt x="7" y="55"/>
                </a:lnTo>
                <a:lnTo>
                  <a:pt x="4" y="53"/>
                </a:lnTo>
                <a:lnTo>
                  <a:pt x="3" y="51"/>
                </a:lnTo>
                <a:lnTo>
                  <a:pt x="3" y="48"/>
                </a:lnTo>
                <a:lnTo>
                  <a:pt x="5" y="48"/>
                </a:lnTo>
                <a:lnTo>
                  <a:pt x="6" y="47"/>
                </a:lnTo>
                <a:lnTo>
                  <a:pt x="5" y="46"/>
                </a:lnTo>
                <a:lnTo>
                  <a:pt x="5" y="43"/>
                </a:lnTo>
                <a:lnTo>
                  <a:pt x="4" y="42"/>
                </a:lnTo>
                <a:lnTo>
                  <a:pt x="3" y="40"/>
                </a:lnTo>
                <a:lnTo>
                  <a:pt x="1" y="40"/>
                </a:lnTo>
                <a:lnTo>
                  <a:pt x="0" y="38"/>
                </a:lnTo>
                <a:lnTo>
                  <a:pt x="0" y="35"/>
                </a:lnTo>
                <a:lnTo>
                  <a:pt x="2" y="33"/>
                </a:lnTo>
                <a:lnTo>
                  <a:pt x="4" y="33"/>
                </a:lnTo>
                <a:lnTo>
                  <a:pt x="5" y="34"/>
                </a:lnTo>
                <a:lnTo>
                  <a:pt x="6" y="34"/>
                </a:lnTo>
                <a:lnTo>
                  <a:pt x="6" y="33"/>
                </a:lnTo>
                <a:lnTo>
                  <a:pt x="9" y="32"/>
                </a:lnTo>
                <a:lnTo>
                  <a:pt x="11" y="30"/>
                </a:lnTo>
                <a:lnTo>
                  <a:pt x="10" y="28"/>
                </a:lnTo>
                <a:lnTo>
                  <a:pt x="12" y="27"/>
                </a:lnTo>
                <a:lnTo>
                  <a:pt x="14" y="28"/>
                </a:lnTo>
                <a:lnTo>
                  <a:pt x="15" y="26"/>
                </a:lnTo>
                <a:lnTo>
                  <a:pt x="15" y="24"/>
                </a:lnTo>
                <a:lnTo>
                  <a:pt x="17" y="24"/>
                </a:lnTo>
                <a:lnTo>
                  <a:pt x="19" y="25"/>
                </a:lnTo>
                <a:lnTo>
                  <a:pt x="20" y="24"/>
                </a:lnTo>
                <a:lnTo>
                  <a:pt x="20" y="23"/>
                </a:lnTo>
                <a:lnTo>
                  <a:pt x="23" y="22"/>
                </a:lnTo>
                <a:lnTo>
                  <a:pt x="22" y="21"/>
                </a:lnTo>
                <a:lnTo>
                  <a:pt x="20" y="20"/>
                </a:lnTo>
                <a:lnTo>
                  <a:pt x="20" y="19"/>
                </a:lnTo>
                <a:lnTo>
                  <a:pt x="23" y="18"/>
                </a:lnTo>
                <a:lnTo>
                  <a:pt x="26" y="17"/>
                </a:lnTo>
                <a:lnTo>
                  <a:pt x="28" y="16"/>
                </a:lnTo>
                <a:lnTo>
                  <a:pt x="30" y="16"/>
                </a:lnTo>
                <a:lnTo>
                  <a:pt x="30" y="14"/>
                </a:lnTo>
                <a:lnTo>
                  <a:pt x="33" y="14"/>
                </a:lnTo>
                <a:lnTo>
                  <a:pt x="31" y="13"/>
                </a:lnTo>
                <a:lnTo>
                  <a:pt x="33" y="13"/>
                </a:lnTo>
                <a:lnTo>
                  <a:pt x="34" y="14"/>
                </a:lnTo>
                <a:lnTo>
                  <a:pt x="34" y="11"/>
                </a:lnTo>
                <a:lnTo>
                  <a:pt x="36" y="10"/>
                </a:lnTo>
                <a:lnTo>
                  <a:pt x="34" y="8"/>
                </a:lnTo>
                <a:lnTo>
                  <a:pt x="35" y="7"/>
                </a:lnTo>
                <a:lnTo>
                  <a:pt x="36" y="9"/>
                </a:lnTo>
                <a:lnTo>
                  <a:pt x="38" y="9"/>
                </a:lnTo>
                <a:lnTo>
                  <a:pt x="38" y="7"/>
                </a:lnTo>
                <a:lnTo>
                  <a:pt x="41" y="8"/>
                </a:lnTo>
                <a:lnTo>
                  <a:pt x="42" y="6"/>
                </a:lnTo>
                <a:lnTo>
                  <a:pt x="44" y="5"/>
                </a:lnTo>
                <a:lnTo>
                  <a:pt x="45" y="5"/>
                </a:lnTo>
                <a:lnTo>
                  <a:pt x="48" y="3"/>
                </a:lnTo>
                <a:lnTo>
                  <a:pt x="50" y="4"/>
                </a:lnTo>
                <a:lnTo>
                  <a:pt x="53" y="4"/>
                </a:lnTo>
                <a:lnTo>
                  <a:pt x="55" y="2"/>
                </a:lnTo>
                <a:lnTo>
                  <a:pt x="58" y="2"/>
                </a:lnTo>
                <a:lnTo>
                  <a:pt x="59" y="4"/>
                </a:lnTo>
                <a:lnTo>
                  <a:pt x="61" y="4"/>
                </a:lnTo>
                <a:lnTo>
                  <a:pt x="63" y="5"/>
                </a:lnTo>
                <a:lnTo>
                  <a:pt x="65" y="4"/>
                </a:lnTo>
                <a:lnTo>
                  <a:pt x="68" y="4"/>
                </a:lnTo>
                <a:lnTo>
                  <a:pt x="70" y="2"/>
                </a:lnTo>
                <a:lnTo>
                  <a:pt x="72" y="1"/>
                </a:lnTo>
                <a:lnTo>
                  <a:pt x="75" y="0"/>
                </a:lnTo>
                <a:lnTo>
                  <a:pt x="78" y="0"/>
                </a:lnTo>
                <a:lnTo>
                  <a:pt x="80" y="3"/>
                </a:lnTo>
                <a:lnTo>
                  <a:pt x="80" y="5"/>
                </a:lnTo>
                <a:lnTo>
                  <a:pt x="77" y="8"/>
                </a:lnTo>
                <a:lnTo>
                  <a:pt x="75" y="10"/>
                </a:lnTo>
                <a:lnTo>
                  <a:pt x="72" y="10"/>
                </a:lnTo>
                <a:lnTo>
                  <a:pt x="68" y="12"/>
                </a:lnTo>
                <a:lnTo>
                  <a:pt x="65" y="11"/>
                </a:lnTo>
                <a:lnTo>
                  <a:pt x="63" y="12"/>
                </a:lnTo>
                <a:lnTo>
                  <a:pt x="60" y="12"/>
                </a:lnTo>
                <a:lnTo>
                  <a:pt x="55" y="12"/>
                </a:lnTo>
                <a:lnTo>
                  <a:pt x="53" y="14"/>
                </a:lnTo>
                <a:lnTo>
                  <a:pt x="49" y="14"/>
                </a:lnTo>
                <a:lnTo>
                  <a:pt x="47" y="16"/>
                </a:lnTo>
                <a:lnTo>
                  <a:pt x="47" y="18"/>
                </a:lnTo>
                <a:lnTo>
                  <a:pt x="45" y="18"/>
                </a:lnTo>
                <a:lnTo>
                  <a:pt x="43" y="18"/>
                </a:lnTo>
                <a:lnTo>
                  <a:pt x="41" y="18"/>
                </a:lnTo>
                <a:lnTo>
                  <a:pt x="41" y="19"/>
                </a:lnTo>
                <a:lnTo>
                  <a:pt x="39" y="19"/>
                </a:lnTo>
                <a:lnTo>
                  <a:pt x="39" y="21"/>
                </a:lnTo>
                <a:lnTo>
                  <a:pt x="36" y="23"/>
                </a:lnTo>
                <a:lnTo>
                  <a:pt x="35" y="24"/>
                </a:lnTo>
                <a:lnTo>
                  <a:pt x="35" y="22"/>
                </a:lnTo>
                <a:lnTo>
                  <a:pt x="33" y="23"/>
                </a:lnTo>
                <a:lnTo>
                  <a:pt x="34" y="26"/>
                </a:lnTo>
                <a:lnTo>
                  <a:pt x="32" y="26"/>
                </a:lnTo>
                <a:lnTo>
                  <a:pt x="31" y="25"/>
                </a:lnTo>
                <a:lnTo>
                  <a:pt x="31" y="26"/>
                </a:lnTo>
                <a:lnTo>
                  <a:pt x="31" y="27"/>
                </a:lnTo>
                <a:lnTo>
                  <a:pt x="30" y="26"/>
                </a:lnTo>
                <a:lnTo>
                  <a:pt x="29" y="28"/>
                </a:lnTo>
                <a:lnTo>
                  <a:pt x="28" y="29"/>
                </a:lnTo>
                <a:lnTo>
                  <a:pt x="26" y="29"/>
                </a:lnTo>
                <a:lnTo>
                  <a:pt x="25" y="30"/>
                </a:lnTo>
                <a:lnTo>
                  <a:pt x="23" y="33"/>
                </a:lnTo>
                <a:lnTo>
                  <a:pt x="21" y="33"/>
                </a:lnTo>
                <a:lnTo>
                  <a:pt x="19" y="35"/>
                </a:lnTo>
                <a:lnTo>
                  <a:pt x="19" y="37"/>
                </a:lnTo>
                <a:lnTo>
                  <a:pt x="17" y="38"/>
                </a:lnTo>
                <a:lnTo>
                  <a:pt x="16" y="40"/>
                </a:lnTo>
                <a:lnTo>
                  <a:pt x="14" y="42"/>
                </a:lnTo>
                <a:lnTo>
                  <a:pt x="14" y="45"/>
                </a:lnTo>
                <a:lnTo>
                  <a:pt x="13" y="47"/>
                </a:lnTo>
                <a:lnTo>
                  <a:pt x="14" y="50"/>
                </a:lnTo>
                <a:lnTo>
                  <a:pt x="13" y="54"/>
                </a:lnTo>
                <a:lnTo>
                  <a:pt x="15" y="56"/>
                </a:lnTo>
                <a:lnTo>
                  <a:pt x="15" y="58"/>
                </a:lnTo>
                <a:lnTo>
                  <a:pt x="15" y="59"/>
                </a:lnTo>
                <a:lnTo>
                  <a:pt x="13" y="59"/>
                </a:lnTo>
                <a:lnTo>
                  <a:pt x="13" y="58"/>
                </a:lnTo>
                <a:lnTo>
                  <a:pt x="11" y="57"/>
                </a:lnTo>
                <a:close/>
              </a:path>
            </a:pathLst>
          </a:custGeom>
          <a:solidFill>
            <a:srgbClr val="62D2C5"/>
          </a:solidFill>
          <a:ln w="9525">
            <a:solidFill>
              <a:srgbClr val="000000"/>
            </a:solidFill>
            <a:miter lim="800000"/>
            <a:headEnd/>
            <a:tailEnd/>
          </a:ln>
        </xdr:spPr>
      </xdr:sp>
      <xdr:sp macro="modRegionSelect.Region_Click" textlink="">
        <xdr:nvSpPr>
          <xdr:cNvPr id="125280" name="ShapeReg_3"/>
          <xdr:cNvSpPr>
            <a:spLocks/>
          </xdr:cNvSpPr>
        </xdr:nvSpPr>
        <xdr:spPr bwMode="auto">
          <a:xfrm>
            <a:off x="151" y="227"/>
            <a:ext cx="81" cy="77"/>
          </a:xfrm>
          <a:custGeom>
            <a:avLst/>
            <a:gdLst>
              <a:gd name="T0" fmla="*/ 2147301079 w 81"/>
              <a:gd name="T1" fmla="*/ 2147301037 h 77"/>
              <a:gd name="T2" fmla="*/ 2147301079 w 81"/>
              <a:gd name="T3" fmla="*/ 2147301037 h 77"/>
              <a:gd name="T4" fmla="*/ 2147301079 w 81"/>
              <a:gd name="T5" fmla="*/ 2147301037 h 77"/>
              <a:gd name="T6" fmla="*/ 2147301079 w 81"/>
              <a:gd name="T7" fmla="*/ 2147301037 h 77"/>
              <a:gd name="T8" fmla="*/ 2147301079 w 81"/>
              <a:gd name="T9" fmla="*/ 2147301037 h 77"/>
              <a:gd name="T10" fmla="*/ 2147301079 w 81"/>
              <a:gd name="T11" fmla="*/ 2147301037 h 77"/>
              <a:gd name="T12" fmla="*/ 2147301079 w 81"/>
              <a:gd name="T13" fmla="*/ 0 h 77"/>
              <a:gd name="T14" fmla="*/ 2147301079 w 81"/>
              <a:gd name="T15" fmla="*/ 2147301037 h 77"/>
              <a:gd name="T16" fmla="*/ 2147301079 w 81"/>
              <a:gd name="T17" fmla="*/ 2147301037 h 77"/>
              <a:gd name="T18" fmla="*/ 2147301079 w 81"/>
              <a:gd name="T19" fmla="*/ 2147301037 h 77"/>
              <a:gd name="T20" fmla="*/ 2147301079 w 81"/>
              <a:gd name="T21" fmla="*/ 2147301037 h 77"/>
              <a:gd name="T22" fmla="*/ 2147301079 w 81"/>
              <a:gd name="T23" fmla="*/ 2147301037 h 77"/>
              <a:gd name="T24" fmla="*/ 2147301079 w 81"/>
              <a:gd name="T25" fmla="*/ 2147301037 h 77"/>
              <a:gd name="T26" fmla="*/ 2147301079 w 81"/>
              <a:gd name="T27" fmla="*/ 2147301037 h 77"/>
              <a:gd name="T28" fmla="*/ 2147301079 w 81"/>
              <a:gd name="T29" fmla="*/ 2147301037 h 77"/>
              <a:gd name="T30" fmla="*/ 2147301079 w 81"/>
              <a:gd name="T31" fmla="*/ 2147301037 h 77"/>
              <a:gd name="T32" fmla="*/ 2147301079 w 81"/>
              <a:gd name="T33" fmla="*/ 2147301037 h 77"/>
              <a:gd name="T34" fmla="*/ 2147301079 w 81"/>
              <a:gd name="T35" fmla="*/ 2147301037 h 77"/>
              <a:gd name="T36" fmla="*/ 2147301079 w 81"/>
              <a:gd name="T37" fmla="*/ 2147301037 h 77"/>
              <a:gd name="T38" fmla="*/ 2147301079 w 81"/>
              <a:gd name="T39" fmla="*/ 2147301037 h 77"/>
              <a:gd name="T40" fmla="*/ 2147301079 w 81"/>
              <a:gd name="T41" fmla="*/ 2147301037 h 77"/>
              <a:gd name="T42" fmla="*/ 2147301079 w 81"/>
              <a:gd name="T43" fmla="*/ 2147301037 h 77"/>
              <a:gd name="T44" fmla="*/ 2147301079 w 81"/>
              <a:gd name="T45" fmla="*/ 2147301037 h 77"/>
              <a:gd name="T46" fmla="*/ 2147301079 w 81"/>
              <a:gd name="T47" fmla="*/ 2147301037 h 77"/>
              <a:gd name="T48" fmla="*/ 2147301079 w 81"/>
              <a:gd name="T49" fmla="*/ 2147301037 h 77"/>
              <a:gd name="T50" fmla="*/ 2147301079 w 81"/>
              <a:gd name="T51" fmla="*/ 2147301037 h 77"/>
              <a:gd name="T52" fmla="*/ 2147301079 w 81"/>
              <a:gd name="T53" fmla="*/ 2147301037 h 77"/>
              <a:gd name="T54" fmla="*/ 2147301079 w 81"/>
              <a:gd name="T55" fmla="*/ 2147301037 h 77"/>
              <a:gd name="T56" fmla="*/ 2147301079 w 81"/>
              <a:gd name="T57" fmla="*/ 2147301037 h 77"/>
              <a:gd name="T58" fmla="*/ 2147301079 w 81"/>
              <a:gd name="T59" fmla="*/ 2147301037 h 77"/>
              <a:gd name="T60" fmla="*/ 2147301079 w 81"/>
              <a:gd name="T61" fmla="*/ 2147301037 h 77"/>
              <a:gd name="T62" fmla="*/ 2147301079 w 81"/>
              <a:gd name="T63" fmla="*/ 2147301037 h 77"/>
              <a:gd name="T64" fmla="*/ 2147301079 w 81"/>
              <a:gd name="T65" fmla="*/ 2147301037 h 77"/>
              <a:gd name="T66" fmla="*/ 2147301079 w 81"/>
              <a:gd name="T67" fmla="*/ 2147301037 h 77"/>
              <a:gd name="T68" fmla="*/ 2147301079 w 81"/>
              <a:gd name="T69" fmla="*/ 2147301037 h 77"/>
              <a:gd name="T70" fmla="*/ 2147301079 w 81"/>
              <a:gd name="T71" fmla="*/ 2147301037 h 77"/>
              <a:gd name="T72" fmla="*/ 2147301079 w 81"/>
              <a:gd name="T73" fmla="*/ 2147301037 h 77"/>
              <a:gd name="T74" fmla="*/ 2147301079 w 81"/>
              <a:gd name="T75" fmla="*/ 2147301037 h 77"/>
              <a:gd name="T76" fmla="*/ 2147301079 w 81"/>
              <a:gd name="T77" fmla="*/ 2147301037 h 77"/>
              <a:gd name="T78" fmla="*/ 2147301079 w 81"/>
              <a:gd name="T79" fmla="*/ 2147301037 h 77"/>
              <a:gd name="T80" fmla="*/ 2147301079 w 81"/>
              <a:gd name="T81" fmla="*/ 2147301037 h 77"/>
              <a:gd name="T82" fmla="*/ 2147301079 w 81"/>
              <a:gd name="T83" fmla="*/ 2147301037 h 77"/>
              <a:gd name="T84" fmla="*/ 2147301079 w 81"/>
              <a:gd name="T85" fmla="*/ 2147301037 h 77"/>
              <a:gd name="T86" fmla="*/ 2147301079 w 81"/>
              <a:gd name="T87" fmla="*/ 2147301037 h 77"/>
              <a:gd name="T88" fmla="*/ 2147301079 w 81"/>
              <a:gd name="T89" fmla="*/ 2147301037 h 77"/>
              <a:gd name="T90" fmla="*/ 2147301079 w 81"/>
              <a:gd name="T91" fmla="*/ 2147301037 h 77"/>
              <a:gd name="T92" fmla="*/ 2147301079 w 81"/>
              <a:gd name="T93" fmla="*/ 2147301037 h 77"/>
              <a:gd name="T94" fmla="*/ 2147301079 w 81"/>
              <a:gd name="T95" fmla="*/ 2147301037 h 77"/>
              <a:gd name="T96" fmla="*/ 2147301079 w 81"/>
              <a:gd name="T97" fmla="*/ 2147301037 h 77"/>
              <a:gd name="T98" fmla="*/ 2147301079 w 81"/>
              <a:gd name="T99" fmla="*/ 2147301037 h 77"/>
              <a:gd name="T100" fmla="*/ 2147301079 w 81"/>
              <a:gd name="T101" fmla="*/ 2147301037 h 77"/>
              <a:gd name="T102" fmla="*/ 2147301079 w 81"/>
              <a:gd name="T103" fmla="*/ 2147301037 h 77"/>
              <a:gd name="T104" fmla="*/ 2147301079 w 81"/>
              <a:gd name="T105" fmla="*/ 2147301037 h 77"/>
              <a:gd name="T106" fmla="*/ 2147301079 w 81"/>
              <a:gd name="T107" fmla="*/ 2147301037 h 77"/>
              <a:gd name="T108" fmla="*/ 2147301079 w 81"/>
              <a:gd name="T109" fmla="*/ 2147301037 h 77"/>
              <a:gd name="T110" fmla="*/ 2147301079 w 81"/>
              <a:gd name="T111" fmla="*/ 2147301037 h 77"/>
              <a:gd name="T112" fmla="*/ 2147301079 w 81"/>
              <a:gd name="T113" fmla="*/ 2147301037 h 77"/>
              <a:gd name="T114" fmla="*/ 2147301079 w 81"/>
              <a:gd name="T115" fmla="*/ 2147301037 h 77"/>
              <a:gd name="T116" fmla="*/ 2147301079 w 81"/>
              <a:gd name="T117" fmla="*/ 2147301037 h 77"/>
              <a:gd name="T118" fmla="*/ 2147301079 w 81"/>
              <a:gd name="T119" fmla="*/ 2147301037 h 77"/>
              <a:gd name="T120" fmla="*/ 2147301079 w 81"/>
              <a:gd name="T121" fmla="*/ 2147301037 h 77"/>
              <a:gd name="T122" fmla="*/ 2147301079 w 81"/>
              <a:gd name="T123" fmla="*/ 2147301037 h 77"/>
              <a:gd name="T124" fmla="*/ 2147301079 w 81"/>
              <a:gd name="T125" fmla="*/ 2147301037 h 77"/>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81"/>
              <a:gd name="T190" fmla="*/ 0 h 77"/>
              <a:gd name="T191" fmla="*/ 81 w 81"/>
              <a:gd name="T192" fmla="*/ 77 h 77"/>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81" h="77">
                <a:moveTo>
                  <a:pt x="64" y="11"/>
                </a:moveTo>
                <a:lnTo>
                  <a:pt x="62" y="14"/>
                </a:lnTo>
                <a:lnTo>
                  <a:pt x="60" y="16"/>
                </a:lnTo>
                <a:lnTo>
                  <a:pt x="60" y="13"/>
                </a:lnTo>
                <a:lnTo>
                  <a:pt x="62" y="11"/>
                </a:lnTo>
                <a:lnTo>
                  <a:pt x="60" y="8"/>
                </a:lnTo>
                <a:lnTo>
                  <a:pt x="59" y="6"/>
                </a:lnTo>
                <a:lnTo>
                  <a:pt x="56" y="6"/>
                </a:lnTo>
                <a:lnTo>
                  <a:pt x="52" y="7"/>
                </a:lnTo>
                <a:lnTo>
                  <a:pt x="49" y="6"/>
                </a:lnTo>
                <a:lnTo>
                  <a:pt x="45" y="7"/>
                </a:lnTo>
                <a:lnTo>
                  <a:pt x="41" y="6"/>
                </a:lnTo>
                <a:lnTo>
                  <a:pt x="41" y="11"/>
                </a:lnTo>
                <a:lnTo>
                  <a:pt x="39" y="13"/>
                </a:lnTo>
                <a:lnTo>
                  <a:pt x="40" y="15"/>
                </a:lnTo>
                <a:lnTo>
                  <a:pt x="39" y="16"/>
                </a:lnTo>
                <a:lnTo>
                  <a:pt x="35" y="15"/>
                </a:lnTo>
                <a:lnTo>
                  <a:pt x="33" y="12"/>
                </a:lnTo>
                <a:lnTo>
                  <a:pt x="31" y="10"/>
                </a:lnTo>
                <a:lnTo>
                  <a:pt x="30" y="6"/>
                </a:lnTo>
                <a:lnTo>
                  <a:pt x="30" y="0"/>
                </a:lnTo>
                <a:lnTo>
                  <a:pt x="27" y="0"/>
                </a:lnTo>
                <a:lnTo>
                  <a:pt x="25" y="2"/>
                </a:lnTo>
                <a:lnTo>
                  <a:pt x="25" y="4"/>
                </a:lnTo>
                <a:lnTo>
                  <a:pt x="25" y="7"/>
                </a:lnTo>
                <a:lnTo>
                  <a:pt x="26" y="9"/>
                </a:lnTo>
                <a:lnTo>
                  <a:pt x="26" y="12"/>
                </a:lnTo>
                <a:lnTo>
                  <a:pt x="22" y="15"/>
                </a:lnTo>
                <a:lnTo>
                  <a:pt x="20" y="12"/>
                </a:lnTo>
                <a:lnTo>
                  <a:pt x="17" y="9"/>
                </a:lnTo>
                <a:lnTo>
                  <a:pt x="16" y="10"/>
                </a:lnTo>
                <a:lnTo>
                  <a:pt x="15" y="12"/>
                </a:lnTo>
                <a:lnTo>
                  <a:pt x="14" y="11"/>
                </a:lnTo>
                <a:lnTo>
                  <a:pt x="13" y="11"/>
                </a:lnTo>
                <a:lnTo>
                  <a:pt x="12" y="10"/>
                </a:lnTo>
                <a:lnTo>
                  <a:pt x="11" y="11"/>
                </a:lnTo>
                <a:lnTo>
                  <a:pt x="11" y="13"/>
                </a:lnTo>
                <a:lnTo>
                  <a:pt x="11" y="15"/>
                </a:lnTo>
                <a:lnTo>
                  <a:pt x="9" y="16"/>
                </a:lnTo>
                <a:lnTo>
                  <a:pt x="8" y="17"/>
                </a:lnTo>
                <a:lnTo>
                  <a:pt x="8" y="20"/>
                </a:lnTo>
                <a:lnTo>
                  <a:pt x="11" y="23"/>
                </a:lnTo>
                <a:lnTo>
                  <a:pt x="10" y="26"/>
                </a:lnTo>
                <a:lnTo>
                  <a:pt x="7" y="26"/>
                </a:lnTo>
                <a:lnTo>
                  <a:pt x="8" y="28"/>
                </a:lnTo>
                <a:lnTo>
                  <a:pt x="7" y="30"/>
                </a:lnTo>
                <a:lnTo>
                  <a:pt x="4" y="33"/>
                </a:lnTo>
                <a:lnTo>
                  <a:pt x="3" y="33"/>
                </a:lnTo>
                <a:lnTo>
                  <a:pt x="3" y="34"/>
                </a:lnTo>
                <a:lnTo>
                  <a:pt x="0" y="38"/>
                </a:lnTo>
                <a:lnTo>
                  <a:pt x="1" y="40"/>
                </a:lnTo>
                <a:lnTo>
                  <a:pt x="0" y="41"/>
                </a:lnTo>
                <a:lnTo>
                  <a:pt x="0" y="44"/>
                </a:lnTo>
                <a:lnTo>
                  <a:pt x="2" y="45"/>
                </a:lnTo>
                <a:lnTo>
                  <a:pt x="2" y="47"/>
                </a:lnTo>
                <a:lnTo>
                  <a:pt x="4" y="48"/>
                </a:lnTo>
                <a:lnTo>
                  <a:pt x="5" y="49"/>
                </a:lnTo>
                <a:lnTo>
                  <a:pt x="5" y="50"/>
                </a:lnTo>
                <a:lnTo>
                  <a:pt x="7" y="51"/>
                </a:lnTo>
                <a:lnTo>
                  <a:pt x="8" y="51"/>
                </a:lnTo>
                <a:lnTo>
                  <a:pt x="9" y="52"/>
                </a:lnTo>
                <a:lnTo>
                  <a:pt x="10" y="54"/>
                </a:lnTo>
                <a:lnTo>
                  <a:pt x="12" y="54"/>
                </a:lnTo>
                <a:lnTo>
                  <a:pt x="14" y="54"/>
                </a:lnTo>
                <a:lnTo>
                  <a:pt x="15" y="55"/>
                </a:lnTo>
                <a:lnTo>
                  <a:pt x="17" y="56"/>
                </a:lnTo>
                <a:lnTo>
                  <a:pt x="18" y="57"/>
                </a:lnTo>
                <a:lnTo>
                  <a:pt x="19" y="59"/>
                </a:lnTo>
                <a:lnTo>
                  <a:pt x="20" y="60"/>
                </a:lnTo>
                <a:lnTo>
                  <a:pt x="20" y="61"/>
                </a:lnTo>
                <a:lnTo>
                  <a:pt x="21" y="61"/>
                </a:lnTo>
                <a:lnTo>
                  <a:pt x="24" y="61"/>
                </a:lnTo>
                <a:lnTo>
                  <a:pt x="25" y="61"/>
                </a:lnTo>
                <a:lnTo>
                  <a:pt x="26" y="61"/>
                </a:lnTo>
                <a:lnTo>
                  <a:pt x="26" y="63"/>
                </a:lnTo>
                <a:lnTo>
                  <a:pt x="27" y="64"/>
                </a:lnTo>
                <a:lnTo>
                  <a:pt x="28" y="64"/>
                </a:lnTo>
                <a:lnTo>
                  <a:pt x="28" y="65"/>
                </a:lnTo>
                <a:lnTo>
                  <a:pt x="29" y="65"/>
                </a:lnTo>
                <a:lnTo>
                  <a:pt x="30" y="66"/>
                </a:lnTo>
                <a:lnTo>
                  <a:pt x="32" y="65"/>
                </a:lnTo>
                <a:lnTo>
                  <a:pt x="32" y="64"/>
                </a:lnTo>
                <a:lnTo>
                  <a:pt x="34" y="64"/>
                </a:lnTo>
                <a:lnTo>
                  <a:pt x="35" y="66"/>
                </a:lnTo>
                <a:lnTo>
                  <a:pt x="33" y="67"/>
                </a:lnTo>
                <a:lnTo>
                  <a:pt x="35" y="68"/>
                </a:lnTo>
                <a:lnTo>
                  <a:pt x="35" y="69"/>
                </a:lnTo>
                <a:lnTo>
                  <a:pt x="36" y="69"/>
                </a:lnTo>
                <a:lnTo>
                  <a:pt x="38" y="70"/>
                </a:lnTo>
                <a:lnTo>
                  <a:pt x="37" y="70"/>
                </a:lnTo>
                <a:lnTo>
                  <a:pt x="38" y="72"/>
                </a:lnTo>
                <a:lnTo>
                  <a:pt x="39" y="72"/>
                </a:lnTo>
                <a:lnTo>
                  <a:pt x="40" y="71"/>
                </a:lnTo>
                <a:lnTo>
                  <a:pt x="41" y="71"/>
                </a:lnTo>
                <a:lnTo>
                  <a:pt x="42" y="73"/>
                </a:lnTo>
                <a:lnTo>
                  <a:pt x="44" y="74"/>
                </a:lnTo>
                <a:lnTo>
                  <a:pt x="43" y="76"/>
                </a:lnTo>
                <a:lnTo>
                  <a:pt x="44" y="76"/>
                </a:lnTo>
                <a:lnTo>
                  <a:pt x="46" y="76"/>
                </a:lnTo>
                <a:lnTo>
                  <a:pt x="46" y="75"/>
                </a:lnTo>
                <a:lnTo>
                  <a:pt x="47" y="75"/>
                </a:lnTo>
                <a:lnTo>
                  <a:pt x="49" y="75"/>
                </a:lnTo>
                <a:lnTo>
                  <a:pt x="49" y="76"/>
                </a:lnTo>
                <a:lnTo>
                  <a:pt x="51" y="77"/>
                </a:lnTo>
                <a:lnTo>
                  <a:pt x="52" y="75"/>
                </a:lnTo>
                <a:lnTo>
                  <a:pt x="53" y="74"/>
                </a:lnTo>
                <a:lnTo>
                  <a:pt x="54" y="73"/>
                </a:lnTo>
                <a:lnTo>
                  <a:pt x="53" y="71"/>
                </a:lnTo>
                <a:lnTo>
                  <a:pt x="54" y="70"/>
                </a:lnTo>
                <a:lnTo>
                  <a:pt x="55" y="69"/>
                </a:lnTo>
                <a:lnTo>
                  <a:pt x="56" y="68"/>
                </a:lnTo>
                <a:lnTo>
                  <a:pt x="58" y="67"/>
                </a:lnTo>
                <a:lnTo>
                  <a:pt x="60" y="65"/>
                </a:lnTo>
                <a:lnTo>
                  <a:pt x="61" y="64"/>
                </a:lnTo>
                <a:lnTo>
                  <a:pt x="62" y="63"/>
                </a:lnTo>
                <a:lnTo>
                  <a:pt x="61" y="61"/>
                </a:lnTo>
                <a:lnTo>
                  <a:pt x="61" y="60"/>
                </a:lnTo>
                <a:lnTo>
                  <a:pt x="60" y="60"/>
                </a:lnTo>
                <a:lnTo>
                  <a:pt x="59" y="59"/>
                </a:lnTo>
                <a:lnTo>
                  <a:pt x="58" y="59"/>
                </a:lnTo>
                <a:lnTo>
                  <a:pt x="56" y="60"/>
                </a:lnTo>
                <a:lnTo>
                  <a:pt x="55" y="62"/>
                </a:lnTo>
                <a:lnTo>
                  <a:pt x="54" y="61"/>
                </a:lnTo>
                <a:lnTo>
                  <a:pt x="53" y="63"/>
                </a:lnTo>
                <a:lnTo>
                  <a:pt x="52" y="62"/>
                </a:lnTo>
                <a:lnTo>
                  <a:pt x="51" y="61"/>
                </a:lnTo>
                <a:lnTo>
                  <a:pt x="49" y="61"/>
                </a:lnTo>
                <a:lnTo>
                  <a:pt x="49" y="58"/>
                </a:lnTo>
                <a:lnTo>
                  <a:pt x="51" y="58"/>
                </a:lnTo>
                <a:lnTo>
                  <a:pt x="50" y="56"/>
                </a:lnTo>
                <a:lnTo>
                  <a:pt x="51" y="56"/>
                </a:lnTo>
                <a:lnTo>
                  <a:pt x="52" y="54"/>
                </a:lnTo>
                <a:lnTo>
                  <a:pt x="53" y="54"/>
                </a:lnTo>
                <a:lnTo>
                  <a:pt x="55" y="54"/>
                </a:lnTo>
                <a:lnTo>
                  <a:pt x="55" y="53"/>
                </a:lnTo>
                <a:lnTo>
                  <a:pt x="55" y="51"/>
                </a:lnTo>
                <a:lnTo>
                  <a:pt x="54" y="50"/>
                </a:lnTo>
                <a:lnTo>
                  <a:pt x="55" y="48"/>
                </a:lnTo>
                <a:lnTo>
                  <a:pt x="56" y="47"/>
                </a:lnTo>
                <a:lnTo>
                  <a:pt x="56" y="45"/>
                </a:lnTo>
                <a:lnTo>
                  <a:pt x="57" y="43"/>
                </a:lnTo>
                <a:lnTo>
                  <a:pt x="56" y="42"/>
                </a:lnTo>
                <a:lnTo>
                  <a:pt x="54" y="40"/>
                </a:lnTo>
                <a:lnTo>
                  <a:pt x="54" y="38"/>
                </a:lnTo>
                <a:lnTo>
                  <a:pt x="54" y="36"/>
                </a:lnTo>
                <a:lnTo>
                  <a:pt x="55" y="36"/>
                </a:lnTo>
                <a:lnTo>
                  <a:pt x="57" y="38"/>
                </a:lnTo>
                <a:lnTo>
                  <a:pt x="59" y="38"/>
                </a:lnTo>
                <a:lnTo>
                  <a:pt x="60" y="39"/>
                </a:lnTo>
                <a:lnTo>
                  <a:pt x="62" y="40"/>
                </a:lnTo>
                <a:lnTo>
                  <a:pt x="64" y="41"/>
                </a:lnTo>
                <a:lnTo>
                  <a:pt x="66" y="43"/>
                </a:lnTo>
                <a:lnTo>
                  <a:pt x="67" y="45"/>
                </a:lnTo>
                <a:lnTo>
                  <a:pt x="68" y="44"/>
                </a:lnTo>
                <a:lnTo>
                  <a:pt x="70" y="44"/>
                </a:lnTo>
                <a:lnTo>
                  <a:pt x="72" y="45"/>
                </a:lnTo>
                <a:lnTo>
                  <a:pt x="73" y="45"/>
                </a:lnTo>
                <a:lnTo>
                  <a:pt x="75" y="46"/>
                </a:lnTo>
                <a:lnTo>
                  <a:pt x="76" y="46"/>
                </a:lnTo>
                <a:lnTo>
                  <a:pt x="77" y="47"/>
                </a:lnTo>
                <a:lnTo>
                  <a:pt x="78" y="46"/>
                </a:lnTo>
                <a:lnTo>
                  <a:pt x="79" y="44"/>
                </a:lnTo>
                <a:lnTo>
                  <a:pt x="78" y="43"/>
                </a:lnTo>
                <a:lnTo>
                  <a:pt x="78" y="41"/>
                </a:lnTo>
                <a:lnTo>
                  <a:pt x="79" y="39"/>
                </a:lnTo>
                <a:lnTo>
                  <a:pt x="78" y="38"/>
                </a:lnTo>
                <a:lnTo>
                  <a:pt x="77" y="36"/>
                </a:lnTo>
                <a:lnTo>
                  <a:pt x="76" y="35"/>
                </a:lnTo>
                <a:lnTo>
                  <a:pt x="77" y="34"/>
                </a:lnTo>
                <a:lnTo>
                  <a:pt x="78" y="33"/>
                </a:lnTo>
                <a:lnTo>
                  <a:pt x="78" y="32"/>
                </a:lnTo>
                <a:lnTo>
                  <a:pt x="79" y="31"/>
                </a:lnTo>
                <a:lnTo>
                  <a:pt x="80" y="29"/>
                </a:lnTo>
                <a:lnTo>
                  <a:pt x="81" y="28"/>
                </a:lnTo>
                <a:lnTo>
                  <a:pt x="80" y="27"/>
                </a:lnTo>
                <a:lnTo>
                  <a:pt x="78" y="26"/>
                </a:lnTo>
                <a:lnTo>
                  <a:pt x="77" y="26"/>
                </a:lnTo>
                <a:lnTo>
                  <a:pt x="75" y="27"/>
                </a:lnTo>
                <a:lnTo>
                  <a:pt x="74" y="27"/>
                </a:lnTo>
                <a:lnTo>
                  <a:pt x="72" y="25"/>
                </a:lnTo>
                <a:lnTo>
                  <a:pt x="71" y="24"/>
                </a:lnTo>
                <a:lnTo>
                  <a:pt x="71" y="21"/>
                </a:lnTo>
                <a:lnTo>
                  <a:pt x="68" y="19"/>
                </a:lnTo>
                <a:lnTo>
                  <a:pt x="67" y="18"/>
                </a:lnTo>
                <a:lnTo>
                  <a:pt x="67" y="15"/>
                </a:lnTo>
                <a:lnTo>
                  <a:pt x="66" y="13"/>
                </a:lnTo>
                <a:lnTo>
                  <a:pt x="64" y="11"/>
                </a:lnTo>
                <a:close/>
              </a:path>
            </a:pathLst>
          </a:custGeom>
          <a:solidFill>
            <a:srgbClr val="62D2C5"/>
          </a:solidFill>
          <a:ln w="9525">
            <a:solidFill>
              <a:srgbClr val="000000"/>
            </a:solidFill>
            <a:miter lim="800000"/>
            <a:headEnd/>
            <a:tailEnd/>
          </a:ln>
        </xdr:spPr>
      </xdr:sp>
    </xdr:grpSp>
    <xdr:clientData/>
  </xdr:twoCellAnchor>
  <xdr:twoCellAnchor>
    <xdr:from>
      <xdr:col>12</xdr:col>
      <xdr:colOff>457200</xdr:colOff>
      <xdr:row>9</xdr:row>
      <xdr:rowOff>114300</xdr:rowOff>
    </xdr:from>
    <xdr:to>
      <xdr:col>12</xdr:col>
      <xdr:colOff>495300</xdr:colOff>
      <xdr:row>10</xdr:row>
      <xdr:rowOff>47625</xdr:rowOff>
    </xdr:to>
    <xdr:sp macro="modRegionSelect.Region_Click" textlink="">
      <xdr:nvSpPr>
        <xdr:cNvPr id="125114" name="Groupp21_1"/>
        <xdr:cNvSpPr>
          <a:spLocks/>
        </xdr:cNvSpPr>
      </xdr:nvSpPr>
      <xdr:spPr bwMode="auto">
        <a:xfrm>
          <a:off x="7372350" y="1695450"/>
          <a:ext cx="38100" cy="95250"/>
        </a:xfrm>
        <a:custGeom>
          <a:avLst/>
          <a:gdLst>
            <a:gd name="T0" fmla="*/ 0 w 4"/>
            <a:gd name="T1" fmla="*/ 2147483647 h 10"/>
            <a:gd name="T2" fmla="*/ 0 w 4"/>
            <a:gd name="T3" fmla="*/ 2147483647 h 10"/>
            <a:gd name="T4" fmla="*/ 0 w 4"/>
            <a:gd name="T5" fmla="*/ 2147483647 h 10"/>
            <a:gd name="T6" fmla="*/ 2147483647 w 4"/>
            <a:gd name="T7" fmla="*/ 2147483647 h 10"/>
            <a:gd name="T8" fmla="*/ 2147483647 w 4"/>
            <a:gd name="T9" fmla="*/ 2147483647 h 10"/>
            <a:gd name="T10" fmla="*/ 2147483647 w 4"/>
            <a:gd name="T11" fmla="*/ 2147483647 h 10"/>
            <a:gd name="T12" fmla="*/ 2147483647 w 4"/>
            <a:gd name="T13" fmla="*/ 2147483647 h 10"/>
            <a:gd name="T14" fmla="*/ 2147483647 w 4"/>
            <a:gd name="T15" fmla="*/ 2147483647 h 10"/>
            <a:gd name="T16" fmla="*/ 2147483647 w 4"/>
            <a:gd name="T17" fmla="*/ 2147483647 h 10"/>
            <a:gd name="T18" fmla="*/ 2147483647 w 4"/>
            <a:gd name="T19" fmla="*/ 2147483647 h 10"/>
            <a:gd name="T20" fmla="*/ 2147483647 w 4"/>
            <a:gd name="T21" fmla="*/ 2147483647 h 10"/>
            <a:gd name="T22" fmla="*/ 2147483647 w 4"/>
            <a:gd name="T23" fmla="*/ 0 h 10"/>
            <a:gd name="T24" fmla="*/ 0 w 4"/>
            <a:gd name="T25" fmla="*/ 2147483647 h 1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4"/>
            <a:gd name="T40" fmla="*/ 0 h 10"/>
            <a:gd name="T41" fmla="*/ 4 w 4"/>
            <a:gd name="T42" fmla="*/ 10 h 1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4" h="10">
              <a:moveTo>
                <a:pt x="0" y="1"/>
              </a:moveTo>
              <a:lnTo>
                <a:pt x="0" y="3"/>
              </a:lnTo>
              <a:lnTo>
                <a:pt x="0" y="6"/>
              </a:lnTo>
              <a:lnTo>
                <a:pt x="1" y="7"/>
              </a:lnTo>
              <a:lnTo>
                <a:pt x="2" y="8"/>
              </a:lnTo>
              <a:lnTo>
                <a:pt x="2" y="10"/>
              </a:lnTo>
              <a:lnTo>
                <a:pt x="4" y="10"/>
              </a:lnTo>
              <a:lnTo>
                <a:pt x="4" y="8"/>
              </a:lnTo>
              <a:lnTo>
                <a:pt x="3" y="7"/>
              </a:lnTo>
              <a:lnTo>
                <a:pt x="4" y="4"/>
              </a:lnTo>
              <a:lnTo>
                <a:pt x="4" y="1"/>
              </a:lnTo>
              <a:lnTo>
                <a:pt x="1" y="0"/>
              </a:lnTo>
              <a:lnTo>
                <a:pt x="0" y="1"/>
              </a:lnTo>
              <a:close/>
            </a:path>
          </a:pathLst>
        </a:custGeom>
        <a:solidFill>
          <a:srgbClr val="DCDCDC"/>
        </a:solidFill>
        <a:ln w="9525">
          <a:solidFill>
            <a:srgbClr val="000000"/>
          </a:solidFill>
          <a:miter lim="800000"/>
          <a:headEnd/>
          <a:tailEnd/>
        </a:ln>
      </xdr:spPr>
    </xdr:sp>
    <xdr:clientData/>
  </xdr:twoCellAnchor>
  <xdr:twoCellAnchor>
    <xdr:from>
      <xdr:col>12</xdr:col>
      <xdr:colOff>66675</xdr:colOff>
      <xdr:row>15</xdr:row>
      <xdr:rowOff>76200</xdr:rowOff>
    </xdr:from>
    <xdr:to>
      <xdr:col>13</xdr:col>
      <xdr:colOff>504825</xdr:colOff>
      <xdr:row>22</xdr:row>
      <xdr:rowOff>76200</xdr:rowOff>
    </xdr:to>
    <xdr:grpSp>
      <xdr:nvGrpSpPr>
        <xdr:cNvPr id="125115" name="ShapeReg_66"/>
        <xdr:cNvGrpSpPr>
          <a:grpSpLocks/>
        </xdr:cNvGrpSpPr>
      </xdr:nvGrpSpPr>
      <xdr:grpSpPr bwMode="auto">
        <a:xfrm>
          <a:off x="6981825" y="2628900"/>
          <a:ext cx="1047750" cy="1133475"/>
          <a:chOff x="739" y="276"/>
          <a:chExt cx="110" cy="119"/>
        </a:xfrm>
      </xdr:grpSpPr>
      <xdr:sp macro="modRegionSelect.Region_Click" textlink="">
        <xdr:nvSpPr>
          <xdr:cNvPr id="125271" name="ShapeReg_66"/>
          <xdr:cNvSpPr>
            <a:spLocks/>
          </xdr:cNvSpPr>
        </xdr:nvSpPr>
        <xdr:spPr bwMode="auto">
          <a:xfrm>
            <a:off x="739" y="320"/>
            <a:ext cx="69" cy="75"/>
          </a:xfrm>
          <a:custGeom>
            <a:avLst/>
            <a:gdLst>
              <a:gd name="T0" fmla="*/ 0 w 2455"/>
              <a:gd name="T1" fmla="*/ 0 h 2682"/>
              <a:gd name="T2" fmla="*/ 0 w 2455"/>
              <a:gd name="T3" fmla="*/ 0 h 2682"/>
              <a:gd name="T4" fmla="*/ 0 w 2455"/>
              <a:gd name="T5" fmla="*/ 0 h 2682"/>
              <a:gd name="T6" fmla="*/ 0 w 2455"/>
              <a:gd name="T7" fmla="*/ 0 h 2682"/>
              <a:gd name="T8" fmla="*/ 0 w 2455"/>
              <a:gd name="T9" fmla="*/ 0 h 2682"/>
              <a:gd name="T10" fmla="*/ 0 w 2455"/>
              <a:gd name="T11" fmla="*/ 0 h 2682"/>
              <a:gd name="T12" fmla="*/ 0 w 2455"/>
              <a:gd name="T13" fmla="*/ 0 h 2682"/>
              <a:gd name="T14" fmla="*/ 0 w 2455"/>
              <a:gd name="T15" fmla="*/ 0 h 2682"/>
              <a:gd name="T16" fmla="*/ 0 w 2455"/>
              <a:gd name="T17" fmla="*/ 0 h 2682"/>
              <a:gd name="T18" fmla="*/ 0 w 2455"/>
              <a:gd name="T19" fmla="*/ 0 h 2682"/>
              <a:gd name="T20" fmla="*/ 0 w 2455"/>
              <a:gd name="T21" fmla="*/ 0 h 2682"/>
              <a:gd name="T22" fmla="*/ 0 w 2455"/>
              <a:gd name="T23" fmla="*/ 0 h 2682"/>
              <a:gd name="T24" fmla="*/ 0 w 2455"/>
              <a:gd name="T25" fmla="*/ 0 h 2682"/>
              <a:gd name="T26" fmla="*/ 0 w 2455"/>
              <a:gd name="T27" fmla="*/ 0 h 2682"/>
              <a:gd name="T28" fmla="*/ 0 w 2455"/>
              <a:gd name="T29" fmla="*/ 0 h 2682"/>
              <a:gd name="T30" fmla="*/ 0 w 2455"/>
              <a:gd name="T31" fmla="*/ 0 h 2682"/>
              <a:gd name="T32" fmla="*/ 0 w 2455"/>
              <a:gd name="T33" fmla="*/ 0 h 2682"/>
              <a:gd name="T34" fmla="*/ 0 w 2455"/>
              <a:gd name="T35" fmla="*/ 0 h 2682"/>
              <a:gd name="T36" fmla="*/ 0 w 2455"/>
              <a:gd name="T37" fmla="*/ 0 h 2682"/>
              <a:gd name="T38" fmla="*/ 0 w 2455"/>
              <a:gd name="T39" fmla="*/ 0 h 2682"/>
              <a:gd name="T40" fmla="*/ 0 w 2455"/>
              <a:gd name="T41" fmla="*/ 0 h 2682"/>
              <a:gd name="T42" fmla="*/ 0 w 2455"/>
              <a:gd name="T43" fmla="*/ 0 h 2682"/>
              <a:gd name="T44" fmla="*/ 0 w 2455"/>
              <a:gd name="T45" fmla="*/ 0 h 2682"/>
              <a:gd name="T46" fmla="*/ 0 w 2455"/>
              <a:gd name="T47" fmla="*/ 0 h 2682"/>
              <a:gd name="T48" fmla="*/ 0 w 2455"/>
              <a:gd name="T49" fmla="*/ 0 h 2682"/>
              <a:gd name="T50" fmla="*/ 0 w 2455"/>
              <a:gd name="T51" fmla="*/ 0 h 2682"/>
              <a:gd name="T52" fmla="*/ 0 w 2455"/>
              <a:gd name="T53" fmla="*/ 0 h 2682"/>
              <a:gd name="T54" fmla="*/ 0 w 2455"/>
              <a:gd name="T55" fmla="*/ 0 h 2682"/>
              <a:gd name="T56" fmla="*/ 0 w 2455"/>
              <a:gd name="T57" fmla="*/ 0 h 2682"/>
              <a:gd name="T58" fmla="*/ 0 w 2455"/>
              <a:gd name="T59" fmla="*/ 0 h 2682"/>
              <a:gd name="T60" fmla="*/ 0 w 2455"/>
              <a:gd name="T61" fmla="*/ 0 h 2682"/>
              <a:gd name="T62" fmla="*/ 0 w 2455"/>
              <a:gd name="T63" fmla="*/ 0 h 2682"/>
              <a:gd name="T64" fmla="*/ 0 w 2455"/>
              <a:gd name="T65" fmla="*/ 0 h 2682"/>
              <a:gd name="T66" fmla="*/ 0 w 2455"/>
              <a:gd name="T67" fmla="*/ 0 h 2682"/>
              <a:gd name="T68" fmla="*/ 0 w 2455"/>
              <a:gd name="T69" fmla="*/ 0 h 2682"/>
              <a:gd name="T70" fmla="*/ 0 w 2455"/>
              <a:gd name="T71" fmla="*/ 0 h 2682"/>
              <a:gd name="T72" fmla="*/ 0 w 2455"/>
              <a:gd name="T73" fmla="*/ 0 h 2682"/>
              <a:gd name="T74" fmla="*/ 0 w 2455"/>
              <a:gd name="T75" fmla="*/ 0 h 2682"/>
              <a:gd name="T76" fmla="*/ 0 w 2455"/>
              <a:gd name="T77" fmla="*/ 0 h 2682"/>
              <a:gd name="T78" fmla="*/ 0 w 2455"/>
              <a:gd name="T79" fmla="*/ 0 h 2682"/>
              <a:gd name="T80" fmla="*/ 0 w 2455"/>
              <a:gd name="T81" fmla="*/ 0 h 2682"/>
              <a:gd name="T82" fmla="*/ 0 w 2455"/>
              <a:gd name="T83" fmla="*/ 0 h 2682"/>
              <a:gd name="T84" fmla="*/ 0 w 2455"/>
              <a:gd name="T85" fmla="*/ 0 h 2682"/>
              <a:gd name="T86" fmla="*/ 0 w 2455"/>
              <a:gd name="T87" fmla="*/ 0 h 2682"/>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2455"/>
              <a:gd name="T133" fmla="*/ 0 h 2682"/>
              <a:gd name="T134" fmla="*/ 2455 w 2455"/>
              <a:gd name="T135" fmla="*/ 2682 h 2682"/>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2455" h="2682">
                <a:moveTo>
                  <a:pt x="57" y="122"/>
                </a:moveTo>
                <a:lnTo>
                  <a:pt x="25" y="130"/>
                </a:lnTo>
                <a:lnTo>
                  <a:pt x="0" y="61"/>
                </a:lnTo>
                <a:lnTo>
                  <a:pt x="0" y="0"/>
                </a:lnTo>
                <a:lnTo>
                  <a:pt x="106" y="29"/>
                </a:lnTo>
                <a:lnTo>
                  <a:pt x="159" y="53"/>
                </a:lnTo>
                <a:lnTo>
                  <a:pt x="188" y="118"/>
                </a:lnTo>
                <a:lnTo>
                  <a:pt x="245" y="175"/>
                </a:lnTo>
                <a:lnTo>
                  <a:pt x="346" y="196"/>
                </a:lnTo>
                <a:lnTo>
                  <a:pt x="371" y="261"/>
                </a:lnTo>
                <a:lnTo>
                  <a:pt x="485" y="334"/>
                </a:lnTo>
                <a:lnTo>
                  <a:pt x="546" y="334"/>
                </a:lnTo>
                <a:lnTo>
                  <a:pt x="595" y="403"/>
                </a:lnTo>
                <a:lnTo>
                  <a:pt x="635" y="513"/>
                </a:lnTo>
                <a:lnTo>
                  <a:pt x="698" y="576"/>
                </a:lnTo>
                <a:lnTo>
                  <a:pt x="818" y="700"/>
                </a:lnTo>
                <a:lnTo>
                  <a:pt x="896" y="721"/>
                </a:lnTo>
                <a:lnTo>
                  <a:pt x="1002" y="761"/>
                </a:lnTo>
                <a:lnTo>
                  <a:pt x="1103" y="851"/>
                </a:lnTo>
                <a:lnTo>
                  <a:pt x="1242" y="928"/>
                </a:lnTo>
                <a:lnTo>
                  <a:pt x="1331" y="1005"/>
                </a:lnTo>
                <a:lnTo>
                  <a:pt x="1449" y="1066"/>
                </a:lnTo>
                <a:lnTo>
                  <a:pt x="1551" y="1127"/>
                </a:lnTo>
                <a:lnTo>
                  <a:pt x="1616" y="1180"/>
                </a:lnTo>
                <a:lnTo>
                  <a:pt x="1730" y="1225"/>
                </a:lnTo>
                <a:lnTo>
                  <a:pt x="1714" y="1278"/>
                </a:lnTo>
                <a:lnTo>
                  <a:pt x="1673" y="1319"/>
                </a:lnTo>
                <a:lnTo>
                  <a:pt x="1596" y="1343"/>
                </a:lnTo>
                <a:lnTo>
                  <a:pt x="1535" y="1343"/>
                </a:lnTo>
                <a:lnTo>
                  <a:pt x="1551" y="1429"/>
                </a:lnTo>
                <a:lnTo>
                  <a:pt x="1535" y="1490"/>
                </a:lnTo>
                <a:lnTo>
                  <a:pt x="1535" y="1538"/>
                </a:lnTo>
                <a:lnTo>
                  <a:pt x="1604" y="1644"/>
                </a:lnTo>
                <a:cubicBezTo>
                  <a:pt x="1604" y="1644"/>
                  <a:pt x="1669" y="1718"/>
                  <a:pt x="1657" y="1730"/>
                </a:cubicBezTo>
                <a:cubicBezTo>
                  <a:pt x="1645" y="1742"/>
                  <a:pt x="1661" y="1856"/>
                  <a:pt x="1661" y="1856"/>
                </a:cubicBezTo>
                <a:lnTo>
                  <a:pt x="1714" y="1909"/>
                </a:lnTo>
                <a:lnTo>
                  <a:pt x="1795" y="1990"/>
                </a:lnTo>
                <a:lnTo>
                  <a:pt x="1864" y="2035"/>
                </a:lnTo>
                <a:lnTo>
                  <a:pt x="1970" y="2035"/>
                </a:lnTo>
                <a:lnTo>
                  <a:pt x="2031" y="2096"/>
                </a:lnTo>
                <a:lnTo>
                  <a:pt x="2100" y="2096"/>
                </a:lnTo>
                <a:lnTo>
                  <a:pt x="2137" y="2173"/>
                </a:lnTo>
                <a:lnTo>
                  <a:pt x="2227" y="2177"/>
                </a:lnTo>
                <a:lnTo>
                  <a:pt x="2282" y="2123"/>
                </a:lnTo>
                <a:lnTo>
                  <a:pt x="2377" y="2177"/>
                </a:lnTo>
                <a:lnTo>
                  <a:pt x="2434" y="2251"/>
                </a:lnTo>
                <a:cubicBezTo>
                  <a:pt x="2434" y="2251"/>
                  <a:pt x="2455" y="2300"/>
                  <a:pt x="2434" y="2300"/>
                </a:cubicBezTo>
                <a:cubicBezTo>
                  <a:pt x="2414" y="2300"/>
                  <a:pt x="2304" y="2247"/>
                  <a:pt x="2304" y="2247"/>
                </a:cubicBezTo>
                <a:lnTo>
                  <a:pt x="2257" y="2293"/>
                </a:lnTo>
                <a:lnTo>
                  <a:pt x="2153" y="2293"/>
                </a:lnTo>
                <a:lnTo>
                  <a:pt x="2121" y="2377"/>
                </a:lnTo>
                <a:lnTo>
                  <a:pt x="2141" y="2458"/>
                </a:lnTo>
                <a:lnTo>
                  <a:pt x="2206" y="2523"/>
                </a:lnTo>
                <a:lnTo>
                  <a:pt x="2255" y="2629"/>
                </a:lnTo>
                <a:lnTo>
                  <a:pt x="2190" y="2682"/>
                </a:lnTo>
                <a:lnTo>
                  <a:pt x="2137" y="2617"/>
                </a:lnTo>
                <a:lnTo>
                  <a:pt x="2068" y="2548"/>
                </a:lnTo>
                <a:lnTo>
                  <a:pt x="1946" y="2434"/>
                </a:lnTo>
                <a:lnTo>
                  <a:pt x="1946" y="2357"/>
                </a:lnTo>
                <a:lnTo>
                  <a:pt x="1864" y="2275"/>
                </a:lnTo>
                <a:lnTo>
                  <a:pt x="1787" y="2198"/>
                </a:lnTo>
                <a:lnTo>
                  <a:pt x="1734" y="2129"/>
                </a:lnTo>
                <a:lnTo>
                  <a:pt x="1669" y="2002"/>
                </a:lnTo>
                <a:lnTo>
                  <a:pt x="1588" y="1925"/>
                </a:lnTo>
                <a:lnTo>
                  <a:pt x="1502" y="1876"/>
                </a:lnTo>
                <a:lnTo>
                  <a:pt x="1421" y="1852"/>
                </a:lnTo>
                <a:lnTo>
                  <a:pt x="1352" y="1705"/>
                </a:lnTo>
                <a:lnTo>
                  <a:pt x="1201" y="1498"/>
                </a:lnTo>
                <a:lnTo>
                  <a:pt x="1079" y="1376"/>
                </a:lnTo>
                <a:lnTo>
                  <a:pt x="977" y="1274"/>
                </a:lnTo>
                <a:lnTo>
                  <a:pt x="888" y="1152"/>
                </a:lnTo>
                <a:lnTo>
                  <a:pt x="831" y="1058"/>
                </a:lnTo>
                <a:lnTo>
                  <a:pt x="676" y="989"/>
                </a:lnTo>
                <a:lnTo>
                  <a:pt x="554" y="936"/>
                </a:lnTo>
                <a:lnTo>
                  <a:pt x="481" y="928"/>
                </a:lnTo>
                <a:lnTo>
                  <a:pt x="383" y="794"/>
                </a:lnTo>
                <a:lnTo>
                  <a:pt x="383" y="733"/>
                </a:lnTo>
                <a:lnTo>
                  <a:pt x="277" y="627"/>
                </a:lnTo>
                <a:lnTo>
                  <a:pt x="220" y="521"/>
                </a:lnTo>
                <a:lnTo>
                  <a:pt x="106" y="485"/>
                </a:lnTo>
                <a:lnTo>
                  <a:pt x="135" y="403"/>
                </a:lnTo>
                <a:lnTo>
                  <a:pt x="135" y="342"/>
                </a:lnTo>
                <a:lnTo>
                  <a:pt x="228" y="371"/>
                </a:lnTo>
                <a:lnTo>
                  <a:pt x="245" y="289"/>
                </a:lnTo>
                <a:lnTo>
                  <a:pt x="190" y="234"/>
                </a:lnTo>
                <a:lnTo>
                  <a:pt x="190" y="204"/>
                </a:lnTo>
                <a:lnTo>
                  <a:pt x="136" y="150"/>
                </a:lnTo>
                <a:lnTo>
                  <a:pt x="57" y="122"/>
                </a:lnTo>
                <a:close/>
              </a:path>
            </a:pathLst>
          </a:custGeom>
          <a:solidFill>
            <a:srgbClr val="FECE2C"/>
          </a:solidFill>
          <a:ln w="9525">
            <a:solidFill>
              <a:srgbClr val="000000"/>
            </a:solidFill>
            <a:miter lim="800000"/>
            <a:headEnd/>
            <a:tailEnd/>
          </a:ln>
        </xdr:spPr>
      </xdr:sp>
      <xdr:sp macro="modRegionSelect.Region_Click" textlink="">
        <xdr:nvSpPr>
          <xdr:cNvPr id="125272" name="Groupp66_8"/>
          <xdr:cNvSpPr>
            <a:spLocks/>
          </xdr:cNvSpPr>
        </xdr:nvSpPr>
        <xdr:spPr bwMode="auto">
          <a:xfrm>
            <a:off x="838" y="383"/>
            <a:ext cx="2" cy="5"/>
          </a:xfrm>
          <a:custGeom>
            <a:avLst/>
            <a:gdLst>
              <a:gd name="T0" fmla="*/ 0 w 2"/>
              <a:gd name="T1" fmla="*/ 0 h 5"/>
              <a:gd name="T2" fmla="*/ 0 w 2"/>
              <a:gd name="T3" fmla="*/ 2147301069 h 5"/>
              <a:gd name="T4" fmla="*/ 0 w 2"/>
              <a:gd name="T5" fmla="*/ 2147301069 h 5"/>
              <a:gd name="T6" fmla="*/ 2147300864 w 2"/>
              <a:gd name="T7" fmla="*/ 2147301069 h 5"/>
              <a:gd name="T8" fmla="*/ 2147300864 w 2"/>
              <a:gd name="T9" fmla="*/ 2147301069 h 5"/>
              <a:gd name="T10" fmla="*/ 2147300864 w 2"/>
              <a:gd name="T11" fmla="*/ 2147301069 h 5"/>
              <a:gd name="T12" fmla="*/ 2147300864 w 2"/>
              <a:gd name="T13" fmla="*/ 0 h 5"/>
              <a:gd name="T14" fmla="*/ 0 w 2"/>
              <a:gd name="T15" fmla="*/ 0 h 5"/>
              <a:gd name="T16" fmla="*/ 0 60000 65536"/>
              <a:gd name="T17" fmla="*/ 0 60000 65536"/>
              <a:gd name="T18" fmla="*/ 0 60000 65536"/>
              <a:gd name="T19" fmla="*/ 0 60000 65536"/>
              <a:gd name="T20" fmla="*/ 0 60000 65536"/>
              <a:gd name="T21" fmla="*/ 0 60000 65536"/>
              <a:gd name="T22" fmla="*/ 0 60000 65536"/>
              <a:gd name="T23" fmla="*/ 0 60000 65536"/>
              <a:gd name="T24" fmla="*/ 0 w 2"/>
              <a:gd name="T25" fmla="*/ 0 h 5"/>
              <a:gd name="T26" fmla="*/ 2 w 2"/>
              <a:gd name="T27" fmla="*/ 5 h 5"/>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 h="5">
                <a:moveTo>
                  <a:pt x="0" y="0"/>
                </a:moveTo>
                <a:lnTo>
                  <a:pt x="0" y="3"/>
                </a:lnTo>
                <a:lnTo>
                  <a:pt x="0" y="5"/>
                </a:lnTo>
                <a:lnTo>
                  <a:pt x="1" y="5"/>
                </a:lnTo>
                <a:lnTo>
                  <a:pt x="1" y="3"/>
                </a:lnTo>
                <a:lnTo>
                  <a:pt x="2" y="2"/>
                </a:lnTo>
                <a:lnTo>
                  <a:pt x="2" y="0"/>
                </a:lnTo>
                <a:lnTo>
                  <a:pt x="0" y="0"/>
                </a:lnTo>
                <a:close/>
              </a:path>
            </a:pathLst>
          </a:custGeom>
          <a:solidFill>
            <a:srgbClr val="FECE2C"/>
          </a:solidFill>
          <a:ln w="9525">
            <a:solidFill>
              <a:srgbClr val="000000"/>
            </a:solidFill>
            <a:miter lim="800000"/>
            <a:headEnd/>
            <a:tailEnd/>
          </a:ln>
        </xdr:spPr>
      </xdr:sp>
      <xdr:sp macro="modRegionSelect.Region_Click" textlink="">
        <xdr:nvSpPr>
          <xdr:cNvPr id="125273" name="Groupp66_7"/>
          <xdr:cNvSpPr>
            <a:spLocks/>
          </xdr:cNvSpPr>
        </xdr:nvSpPr>
        <xdr:spPr bwMode="auto">
          <a:xfrm>
            <a:off x="840" y="366"/>
            <a:ext cx="3" cy="10"/>
          </a:xfrm>
          <a:custGeom>
            <a:avLst/>
            <a:gdLst>
              <a:gd name="T0" fmla="*/ 2147301205 w 3"/>
              <a:gd name="T1" fmla="*/ 2147301069 h 10"/>
              <a:gd name="T2" fmla="*/ 2147301205 w 3"/>
              <a:gd name="T3" fmla="*/ 2147301069 h 10"/>
              <a:gd name="T4" fmla="*/ 2147301205 w 3"/>
              <a:gd name="T5" fmla="*/ 2147301069 h 10"/>
              <a:gd name="T6" fmla="*/ 2147301205 w 3"/>
              <a:gd name="T7" fmla="*/ 2147301069 h 10"/>
              <a:gd name="T8" fmla="*/ 2147301205 w 3"/>
              <a:gd name="T9" fmla="*/ 2147301069 h 10"/>
              <a:gd name="T10" fmla="*/ 2147301205 w 3"/>
              <a:gd name="T11" fmla="*/ 0 h 10"/>
              <a:gd name="T12" fmla="*/ 2147301205 w 3"/>
              <a:gd name="T13" fmla="*/ 0 h 10"/>
              <a:gd name="T14" fmla="*/ 0 w 3"/>
              <a:gd name="T15" fmla="*/ 2147301069 h 10"/>
              <a:gd name="T16" fmla="*/ 2147301205 w 3"/>
              <a:gd name="T17" fmla="*/ 2147301069 h 10"/>
              <a:gd name="T18" fmla="*/ 2147301205 w 3"/>
              <a:gd name="T19" fmla="*/ 2147301069 h 10"/>
              <a:gd name="T20" fmla="*/ 2147301205 w 3"/>
              <a:gd name="T21" fmla="*/ 2147301069 h 1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3"/>
              <a:gd name="T34" fmla="*/ 0 h 10"/>
              <a:gd name="T35" fmla="*/ 3 w 3"/>
              <a:gd name="T36" fmla="*/ 10 h 10"/>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3" h="10">
                <a:moveTo>
                  <a:pt x="1" y="9"/>
                </a:moveTo>
                <a:lnTo>
                  <a:pt x="2" y="10"/>
                </a:lnTo>
                <a:lnTo>
                  <a:pt x="3" y="8"/>
                </a:lnTo>
                <a:lnTo>
                  <a:pt x="2" y="4"/>
                </a:lnTo>
                <a:lnTo>
                  <a:pt x="3" y="3"/>
                </a:lnTo>
                <a:lnTo>
                  <a:pt x="3" y="0"/>
                </a:lnTo>
                <a:lnTo>
                  <a:pt x="1" y="0"/>
                </a:lnTo>
                <a:lnTo>
                  <a:pt x="0" y="3"/>
                </a:lnTo>
                <a:lnTo>
                  <a:pt x="1" y="4"/>
                </a:lnTo>
                <a:lnTo>
                  <a:pt x="1" y="6"/>
                </a:lnTo>
                <a:lnTo>
                  <a:pt x="1" y="9"/>
                </a:lnTo>
                <a:close/>
              </a:path>
            </a:pathLst>
          </a:custGeom>
          <a:solidFill>
            <a:srgbClr val="FECE2C"/>
          </a:solidFill>
          <a:ln w="9525">
            <a:solidFill>
              <a:srgbClr val="000000"/>
            </a:solidFill>
            <a:miter lim="800000"/>
            <a:headEnd/>
            <a:tailEnd/>
          </a:ln>
        </xdr:spPr>
      </xdr:sp>
      <xdr:sp macro="modRegionSelect.Region_Click" textlink="">
        <xdr:nvSpPr>
          <xdr:cNvPr id="125274" name="Groupp66_6"/>
          <xdr:cNvSpPr>
            <a:spLocks/>
          </xdr:cNvSpPr>
        </xdr:nvSpPr>
        <xdr:spPr bwMode="auto">
          <a:xfrm>
            <a:off x="844" y="360"/>
            <a:ext cx="1" cy="3"/>
          </a:xfrm>
          <a:custGeom>
            <a:avLst/>
            <a:gdLst>
              <a:gd name="T0" fmla="*/ 0 w 1"/>
              <a:gd name="T1" fmla="*/ 0 h 3"/>
              <a:gd name="T2" fmla="*/ 0 w 1"/>
              <a:gd name="T3" fmla="*/ 2147301205 h 3"/>
              <a:gd name="T4" fmla="*/ 0 w 1"/>
              <a:gd name="T5" fmla="*/ 2147301205 h 3"/>
              <a:gd name="T6" fmla="*/ 2147300864 w 1"/>
              <a:gd name="T7" fmla="*/ 2147301205 h 3"/>
              <a:gd name="T8" fmla="*/ 0 w 1"/>
              <a:gd name="T9" fmla="*/ 0 h 3"/>
              <a:gd name="T10" fmla="*/ 0 60000 65536"/>
              <a:gd name="T11" fmla="*/ 0 60000 65536"/>
              <a:gd name="T12" fmla="*/ 0 60000 65536"/>
              <a:gd name="T13" fmla="*/ 0 60000 65536"/>
              <a:gd name="T14" fmla="*/ 0 60000 65536"/>
              <a:gd name="T15" fmla="*/ 0 w 1"/>
              <a:gd name="T16" fmla="*/ 0 h 3"/>
              <a:gd name="T17" fmla="*/ 1 w 1"/>
              <a:gd name="T18" fmla="*/ 3 h 3"/>
            </a:gdLst>
            <a:ahLst/>
            <a:cxnLst>
              <a:cxn ang="T10">
                <a:pos x="T0" y="T1"/>
              </a:cxn>
              <a:cxn ang="T11">
                <a:pos x="T2" y="T3"/>
              </a:cxn>
              <a:cxn ang="T12">
                <a:pos x="T4" y="T5"/>
              </a:cxn>
              <a:cxn ang="T13">
                <a:pos x="T6" y="T7"/>
              </a:cxn>
              <a:cxn ang="T14">
                <a:pos x="T8" y="T9"/>
              </a:cxn>
            </a:cxnLst>
            <a:rect l="T15" t="T16" r="T17" b="T18"/>
            <a:pathLst>
              <a:path w="1" h="3">
                <a:moveTo>
                  <a:pt x="0" y="0"/>
                </a:moveTo>
                <a:lnTo>
                  <a:pt x="0" y="1"/>
                </a:lnTo>
                <a:lnTo>
                  <a:pt x="0" y="3"/>
                </a:lnTo>
                <a:lnTo>
                  <a:pt x="1" y="1"/>
                </a:lnTo>
                <a:lnTo>
                  <a:pt x="0" y="0"/>
                </a:lnTo>
                <a:close/>
              </a:path>
            </a:pathLst>
          </a:custGeom>
          <a:solidFill>
            <a:srgbClr val="FECE2C"/>
          </a:solidFill>
          <a:ln w="9525">
            <a:solidFill>
              <a:srgbClr val="000000"/>
            </a:solidFill>
            <a:miter lim="800000"/>
            <a:headEnd/>
            <a:tailEnd/>
          </a:ln>
        </xdr:spPr>
      </xdr:sp>
      <xdr:sp macro="modRegionSelect.Region_Click" textlink="">
        <xdr:nvSpPr>
          <xdr:cNvPr id="125275" name="Groupp66_5"/>
          <xdr:cNvSpPr>
            <a:spLocks/>
          </xdr:cNvSpPr>
        </xdr:nvSpPr>
        <xdr:spPr bwMode="auto">
          <a:xfrm>
            <a:off x="845" y="345"/>
            <a:ext cx="3" cy="8"/>
          </a:xfrm>
          <a:custGeom>
            <a:avLst/>
            <a:gdLst>
              <a:gd name="T0" fmla="*/ 2147301205 w 3"/>
              <a:gd name="T1" fmla="*/ 2147300864 h 8"/>
              <a:gd name="T2" fmla="*/ 2147301205 w 3"/>
              <a:gd name="T3" fmla="*/ 2147300864 h 8"/>
              <a:gd name="T4" fmla="*/ 0 w 3"/>
              <a:gd name="T5" fmla="*/ 2147300864 h 8"/>
              <a:gd name="T6" fmla="*/ 2147301205 w 3"/>
              <a:gd name="T7" fmla="*/ 2147300864 h 8"/>
              <a:gd name="T8" fmla="*/ 2147301205 w 3"/>
              <a:gd name="T9" fmla="*/ 0 h 8"/>
              <a:gd name="T10" fmla="*/ 2147301205 w 3"/>
              <a:gd name="T11" fmla="*/ 2147300864 h 8"/>
              <a:gd name="T12" fmla="*/ 2147301205 w 3"/>
              <a:gd name="T13" fmla="*/ 2147300864 h 8"/>
              <a:gd name="T14" fmla="*/ 2147301205 w 3"/>
              <a:gd name="T15" fmla="*/ 2147300864 h 8"/>
              <a:gd name="T16" fmla="*/ 2147301205 w 3"/>
              <a:gd name="T17" fmla="*/ 2147300864 h 8"/>
              <a:gd name="T18" fmla="*/ 2147301205 w 3"/>
              <a:gd name="T19" fmla="*/ 2147300864 h 8"/>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3"/>
              <a:gd name="T31" fmla="*/ 0 h 8"/>
              <a:gd name="T32" fmla="*/ 3 w 3"/>
              <a:gd name="T33" fmla="*/ 8 h 8"/>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3" h="8">
                <a:moveTo>
                  <a:pt x="1" y="8"/>
                </a:moveTo>
                <a:lnTo>
                  <a:pt x="1" y="5"/>
                </a:lnTo>
                <a:lnTo>
                  <a:pt x="0" y="3"/>
                </a:lnTo>
                <a:lnTo>
                  <a:pt x="1" y="1"/>
                </a:lnTo>
                <a:lnTo>
                  <a:pt x="2" y="0"/>
                </a:lnTo>
                <a:lnTo>
                  <a:pt x="3" y="2"/>
                </a:lnTo>
                <a:lnTo>
                  <a:pt x="2" y="4"/>
                </a:lnTo>
                <a:lnTo>
                  <a:pt x="3" y="7"/>
                </a:lnTo>
                <a:lnTo>
                  <a:pt x="2" y="8"/>
                </a:lnTo>
                <a:lnTo>
                  <a:pt x="1" y="8"/>
                </a:lnTo>
                <a:close/>
              </a:path>
            </a:pathLst>
          </a:custGeom>
          <a:solidFill>
            <a:srgbClr val="FECE2C"/>
          </a:solidFill>
          <a:ln w="9525">
            <a:solidFill>
              <a:srgbClr val="000000"/>
            </a:solidFill>
            <a:miter lim="800000"/>
            <a:headEnd/>
            <a:tailEnd/>
          </a:ln>
        </xdr:spPr>
      </xdr:sp>
      <xdr:sp macro="modRegionSelect.Region_Click" textlink="">
        <xdr:nvSpPr>
          <xdr:cNvPr id="125276" name="Groupp66_2"/>
          <xdr:cNvSpPr>
            <a:spLocks/>
          </xdr:cNvSpPr>
        </xdr:nvSpPr>
        <xdr:spPr bwMode="auto">
          <a:xfrm>
            <a:off x="831" y="276"/>
            <a:ext cx="5" cy="12"/>
          </a:xfrm>
          <a:custGeom>
            <a:avLst/>
            <a:gdLst>
              <a:gd name="T0" fmla="*/ 2147301069 w 5"/>
              <a:gd name="T1" fmla="*/ 0 h 12"/>
              <a:gd name="T2" fmla="*/ 2147301069 w 5"/>
              <a:gd name="T3" fmla="*/ 2147301205 h 12"/>
              <a:gd name="T4" fmla="*/ 0 w 5"/>
              <a:gd name="T5" fmla="*/ 2147301205 h 12"/>
              <a:gd name="T6" fmla="*/ 2147301069 w 5"/>
              <a:gd name="T7" fmla="*/ 2147301205 h 12"/>
              <a:gd name="T8" fmla="*/ 2147301069 w 5"/>
              <a:gd name="T9" fmla="*/ 2147301205 h 12"/>
              <a:gd name="T10" fmla="*/ 2147301069 w 5"/>
              <a:gd name="T11" fmla="*/ 2147301205 h 12"/>
              <a:gd name="T12" fmla="*/ 2147301069 w 5"/>
              <a:gd name="T13" fmla="*/ 2147301205 h 12"/>
              <a:gd name="T14" fmla="*/ 2147301069 w 5"/>
              <a:gd name="T15" fmla="*/ 2147301205 h 12"/>
              <a:gd name="T16" fmla="*/ 2147301069 w 5"/>
              <a:gd name="T17" fmla="*/ 2147301205 h 12"/>
              <a:gd name="T18" fmla="*/ 2147301069 w 5"/>
              <a:gd name="T19" fmla="*/ 2147301205 h 12"/>
              <a:gd name="T20" fmla="*/ 2147301069 w 5"/>
              <a:gd name="T21" fmla="*/ 2147301205 h 12"/>
              <a:gd name="T22" fmla="*/ 2147301069 w 5"/>
              <a:gd name="T23" fmla="*/ 2147301205 h 12"/>
              <a:gd name="T24" fmla="*/ 2147301069 w 5"/>
              <a:gd name="T25" fmla="*/ 2147301205 h 12"/>
              <a:gd name="T26" fmla="*/ 2147301069 w 5"/>
              <a:gd name="T27" fmla="*/ 2147301205 h 12"/>
              <a:gd name="T28" fmla="*/ 2147301069 w 5"/>
              <a:gd name="T29" fmla="*/ 0 h 12"/>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5"/>
              <a:gd name="T46" fmla="*/ 0 h 12"/>
              <a:gd name="T47" fmla="*/ 5 w 5"/>
              <a:gd name="T48" fmla="*/ 12 h 12"/>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5" h="12">
                <a:moveTo>
                  <a:pt x="2" y="0"/>
                </a:moveTo>
                <a:lnTo>
                  <a:pt x="1" y="2"/>
                </a:lnTo>
                <a:lnTo>
                  <a:pt x="0" y="3"/>
                </a:lnTo>
                <a:lnTo>
                  <a:pt x="1" y="4"/>
                </a:lnTo>
                <a:lnTo>
                  <a:pt x="2" y="6"/>
                </a:lnTo>
                <a:lnTo>
                  <a:pt x="2" y="8"/>
                </a:lnTo>
                <a:lnTo>
                  <a:pt x="2" y="10"/>
                </a:lnTo>
                <a:lnTo>
                  <a:pt x="3" y="12"/>
                </a:lnTo>
                <a:lnTo>
                  <a:pt x="4" y="11"/>
                </a:lnTo>
                <a:lnTo>
                  <a:pt x="4" y="8"/>
                </a:lnTo>
                <a:lnTo>
                  <a:pt x="5" y="7"/>
                </a:lnTo>
                <a:lnTo>
                  <a:pt x="4" y="4"/>
                </a:lnTo>
                <a:lnTo>
                  <a:pt x="3" y="3"/>
                </a:lnTo>
                <a:lnTo>
                  <a:pt x="3" y="1"/>
                </a:lnTo>
                <a:lnTo>
                  <a:pt x="2" y="0"/>
                </a:lnTo>
                <a:close/>
              </a:path>
            </a:pathLst>
          </a:custGeom>
          <a:solidFill>
            <a:srgbClr val="FECE2C"/>
          </a:solidFill>
          <a:ln w="9525">
            <a:solidFill>
              <a:srgbClr val="000000"/>
            </a:solidFill>
            <a:miter lim="800000"/>
            <a:headEnd/>
            <a:tailEnd/>
          </a:ln>
        </xdr:spPr>
      </xdr:sp>
      <xdr:sp macro="modRegionSelect.Region_Click" textlink="">
        <xdr:nvSpPr>
          <xdr:cNvPr id="125277" name="Groupp66_3"/>
          <xdr:cNvSpPr>
            <a:spLocks/>
          </xdr:cNvSpPr>
        </xdr:nvSpPr>
        <xdr:spPr bwMode="auto">
          <a:xfrm>
            <a:off x="838" y="294"/>
            <a:ext cx="2" cy="2"/>
          </a:xfrm>
          <a:custGeom>
            <a:avLst/>
            <a:gdLst>
              <a:gd name="T0" fmla="*/ 0 w 2"/>
              <a:gd name="T1" fmla="*/ 0 h 2"/>
              <a:gd name="T2" fmla="*/ 0 w 2"/>
              <a:gd name="T3" fmla="*/ 2147300864 h 2"/>
              <a:gd name="T4" fmla="*/ 2147300864 w 2"/>
              <a:gd name="T5" fmla="*/ 2147300864 h 2"/>
              <a:gd name="T6" fmla="*/ 2147300864 w 2"/>
              <a:gd name="T7" fmla="*/ 2147300864 h 2"/>
              <a:gd name="T8" fmla="*/ 0 w 2"/>
              <a:gd name="T9" fmla="*/ 0 h 2"/>
              <a:gd name="T10" fmla="*/ 0 60000 65536"/>
              <a:gd name="T11" fmla="*/ 0 60000 65536"/>
              <a:gd name="T12" fmla="*/ 0 60000 65536"/>
              <a:gd name="T13" fmla="*/ 0 60000 65536"/>
              <a:gd name="T14" fmla="*/ 0 60000 65536"/>
              <a:gd name="T15" fmla="*/ 0 w 2"/>
              <a:gd name="T16" fmla="*/ 0 h 2"/>
              <a:gd name="T17" fmla="*/ 2 w 2"/>
              <a:gd name="T18" fmla="*/ 2 h 2"/>
            </a:gdLst>
            <a:ahLst/>
            <a:cxnLst>
              <a:cxn ang="T10">
                <a:pos x="T0" y="T1"/>
              </a:cxn>
              <a:cxn ang="T11">
                <a:pos x="T2" y="T3"/>
              </a:cxn>
              <a:cxn ang="T12">
                <a:pos x="T4" y="T5"/>
              </a:cxn>
              <a:cxn ang="T13">
                <a:pos x="T6" y="T7"/>
              </a:cxn>
              <a:cxn ang="T14">
                <a:pos x="T8" y="T9"/>
              </a:cxn>
            </a:cxnLst>
            <a:rect l="T15" t="T16" r="T17" b="T18"/>
            <a:pathLst>
              <a:path w="2" h="2">
                <a:moveTo>
                  <a:pt x="0" y="0"/>
                </a:moveTo>
                <a:lnTo>
                  <a:pt x="0" y="1"/>
                </a:lnTo>
                <a:lnTo>
                  <a:pt x="1" y="2"/>
                </a:lnTo>
                <a:lnTo>
                  <a:pt x="2" y="1"/>
                </a:lnTo>
                <a:lnTo>
                  <a:pt x="0" y="0"/>
                </a:lnTo>
                <a:close/>
              </a:path>
            </a:pathLst>
          </a:custGeom>
          <a:solidFill>
            <a:srgbClr val="FECE2C"/>
          </a:solidFill>
          <a:ln w="9525">
            <a:solidFill>
              <a:srgbClr val="000000"/>
            </a:solidFill>
            <a:miter lim="800000"/>
            <a:headEnd/>
            <a:tailEnd/>
          </a:ln>
        </xdr:spPr>
      </xdr:sp>
      <xdr:sp macro="modRegionSelect.Region_Click" textlink="">
        <xdr:nvSpPr>
          <xdr:cNvPr id="125278" name="Groupp66_4"/>
          <xdr:cNvSpPr>
            <a:spLocks/>
          </xdr:cNvSpPr>
        </xdr:nvSpPr>
        <xdr:spPr bwMode="auto">
          <a:xfrm>
            <a:off x="847" y="327"/>
            <a:ext cx="2" cy="5"/>
          </a:xfrm>
          <a:custGeom>
            <a:avLst/>
            <a:gdLst>
              <a:gd name="T0" fmla="*/ 0 w 2"/>
              <a:gd name="T1" fmla="*/ 0 h 5"/>
              <a:gd name="T2" fmla="*/ 0 w 2"/>
              <a:gd name="T3" fmla="*/ 2147301069 h 5"/>
              <a:gd name="T4" fmla="*/ 0 w 2"/>
              <a:gd name="T5" fmla="*/ 2147301069 h 5"/>
              <a:gd name="T6" fmla="*/ 2147300864 w 2"/>
              <a:gd name="T7" fmla="*/ 2147301069 h 5"/>
              <a:gd name="T8" fmla="*/ 2147300864 w 2"/>
              <a:gd name="T9" fmla="*/ 2147301069 h 5"/>
              <a:gd name="T10" fmla="*/ 2147300864 w 2"/>
              <a:gd name="T11" fmla="*/ 2147301069 h 5"/>
              <a:gd name="T12" fmla="*/ 2147300864 w 2"/>
              <a:gd name="T13" fmla="*/ 0 h 5"/>
              <a:gd name="T14" fmla="*/ 0 w 2"/>
              <a:gd name="T15" fmla="*/ 0 h 5"/>
              <a:gd name="T16" fmla="*/ 0 60000 65536"/>
              <a:gd name="T17" fmla="*/ 0 60000 65536"/>
              <a:gd name="T18" fmla="*/ 0 60000 65536"/>
              <a:gd name="T19" fmla="*/ 0 60000 65536"/>
              <a:gd name="T20" fmla="*/ 0 60000 65536"/>
              <a:gd name="T21" fmla="*/ 0 60000 65536"/>
              <a:gd name="T22" fmla="*/ 0 60000 65536"/>
              <a:gd name="T23" fmla="*/ 0 60000 65536"/>
              <a:gd name="T24" fmla="*/ 0 w 2"/>
              <a:gd name="T25" fmla="*/ 0 h 5"/>
              <a:gd name="T26" fmla="*/ 2 w 2"/>
              <a:gd name="T27" fmla="*/ 5 h 5"/>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 h="5">
                <a:moveTo>
                  <a:pt x="0" y="0"/>
                </a:moveTo>
                <a:lnTo>
                  <a:pt x="0" y="3"/>
                </a:lnTo>
                <a:lnTo>
                  <a:pt x="0" y="5"/>
                </a:lnTo>
                <a:lnTo>
                  <a:pt x="2" y="5"/>
                </a:lnTo>
                <a:lnTo>
                  <a:pt x="1" y="3"/>
                </a:lnTo>
                <a:lnTo>
                  <a:pt x="1" y="2"/>
                </a:lnTo>
                <a:lnTo>
                  <a:pt x="1" y="0"/>
                </a:lnTo>
                <a:lnTo>
                  <a:pt x="0" y="0"/>
                </a:lnTo>
                <a:close/>
              </a:path>
            </a:pathLst>
          </a:custGeom>
          <a:solidFill>
            <a:srgbClr val="FECE2C"/>
          </a:solidFill>
          <a:ln w="9525">
            <a:solidFill>
              <a:srgbClr val="000000"/>
            </a:solidFill>
            <a:miter lim="800000"/>
            <a:headEnd/>
            <a:tailEnd/>
          </a:ln>
        </xdr:spPr>
      </xdr:sp>
    </xdr:grpSp>
    <xdr:clientData/>
  </xdr:twoCellAnchor>
  <xdr:twoCellAnchor>
    <xdr:from>
      <xdr:col>11</xdr:col>
      <xdr:colOff>504825</xdr:colOff>
      <xdr:row>5</xdr:row>
      <xdr:rowOff>142875</xdr:rowOff>
    </xdr:from>
    <xdr:to>
      <xdr:col>13</xdr:col>
      <xdr:colOff>352425</xdr:colOff>
      <xdr:row>15</xdr:row>
      <xdr:rowOff>47625</xdr:rowOff>
    </xdr:to>
    <xdr:sp macro="modRegionSelect.Region_Click" textlink="">
      <xdr:nvSpPr>
        <xdr:cNvPr id="125116" name="ShapeReg_21"/>
        <xdr:cNvSpPr>
          <a:spLocks/>
        </xdr:cNvSpPr>
      </xdr:nvSpPr>
      <xdr:spPr bwMode="auto">
        <a:xfrm>
          <a:off x="6810375" y="1076325"/>
          <a:ext cx="1066800" cy="1524000"/>
        </a:xfrm>
        <a:custGeom>
          <a:avLst/>
          <a:gdLst>
            <a:gd name="T0" fmla="*/ 2147483647 w 3970"/>
            <a:gd name="T1" fmla="*/ 2147483647 h 5645"/>
            <a:gd name="T2" fmla="*/ 2147483647 w 3970"/>
            <a:gd name="T3" fmla="*/ 2147483647 h 5645"/>
            <a:gd name="T4" fmla="*/ 2147483647 w 3970"/>
            <a:gd name="T5" fmla="*/ 2147483647 h 5645"/>
            <a:gd name="T6" fmla="*/ 2147483647 w 3970"/>
            <a:gd name="T7" fmla="*/ 2147483647 h 5645"/>
            <a:gd name="T8" fmla="*/ 2147483647 w 3970"/>
            <a:gd name="T9" fmla="*/ 2147483647 h 5645"/>
            <a:gd name="T10" fmla="*/ 2147483647 w 3970"/>
            <a:gd name="T11" fmla="*/ 2147483647 h 5645"/>
            <a:gd name="T12" fmla="*/ 2147483647 w 3970"/>
            <a:gd name="T13" fmla="*/ 2147483647 h 5645"/>
            <a:gd name="T14" fmla="*/ 2147483647 w 3970"/>
            <a:gd name="T15" fmla="*/ 2147483647 h 5645"/>
            <a:gd name="T16" fmla="*/ 2147483647 w 3970"/>
            <a:gd name="T17" fmla="*/ 2147483647 h 5645"/>
            <a:gd name="T18" fmla="*/ 2147483647 w 3970"/>
            <a:gd name="T19" fmla="*/ 2147483647 h 5645"/>
            <a:gd name="T20" fmla="*/ 2147483647 w 3970"/>
            <a:gd name="T21" fmla="*/ 2147483647 h 5645"/>
            <a:gd name="T22" fmla="*/ 2147483647 w 3970"/>
            <a:gd name="T23" fmla="*/ 2147483647 h 5645"/>
            <a:gd name="T24" fmla="*/ 2147483647 w 3970"/>
            <a:gd name="T25" fmla="*/ 2147483647 h 5645"/>
            <a:gd name="T26" fmla="*/ 2147483647 w 3970"/>
            <a:gd name="T27" fmla="*/ 2147483647 h 5645"/>
            <a:gd name="T28" fmla="*/ 2147483647 w 3970"/>
            <a:gd name="T29" fmla="*/ 2147483647 h 5645"/>
            <a:gd name="T30" fmla="*/ 2147483647 w 3970"/>
            <a:gd name="T31" fmla="*/ 2147483647 h 5645"/>
            <a:gd name="T32" fmla="*/ 2147483647 w 3970"/>
            <a:gd name="T33" fmla="*/ 2147483647 h 5645"/>
            <a:gd name="T34" fmla="*/ 2147483647 w 3970"/>
            <a:gd name="T35" fmla="*/ 2147483647 h 5645"/>
            <a:gd name="T36" fmla="*/ 2147483647 w 3970"/>
            <a:gd name="T37" fmla="*/ 2147483647 h 5645"/>
            <a:gd name="T38" fmla="*/ 2147483647 w 3970"/>
            <a:gd name="T39" fmla="*/ 2147483647 h 5645"/>
            <a:gd name="T40" fmla="*/ 2147483647 w 3970"/>
            <a:gd name="T41" fmla="*/ 2147483647 h 5645"/>
            <a:gd name="T42" fmla="*/ 2147483647 w 3970"/>
            <a:gd name="T43" fmla="*/ 2147483647 h 5645"/>
            <a:gd name="T44" fmla="*/ 2147483647 w 3970"/>
            <a:gd name="T45" fmla="*/ 2147483647 h 5645"/>
            <a:gd name="T46" fmla="*/ 2147483647 w 3970"/>
            <a:gd name="T47" fmla="*/ 2147483647 h 5645"/>
            <a:gd name="T48" fmla="*/ 2147483647 w 3970"/>
            <a:gd name="T49" fmla="*/ 2147483647 h 5645"/>
            <a:gd name="T50" fmla="*/ 2147483647 w 3970"/>
            <a:gd name="T51" fmla="*/ 2147483647 h 5645"/>
            <a:gd name="T52" fmla="*/ 2147483647 w 3970"/>
            <a:gd name="T53" fmla="*/ 2147483647 h 5645"/>
            <a:gd name="T54" fmla="*/ 2147483647 w 3970"/>
            <a:gd name="T55" fmla="*/ 2147483647 h 5645"/>
            <a:gd name="T56" fmla="*/ 2147483647 w 3970"/>
            <a:gd name="T57" fmla="*/ 2147483647 h 5645"/>
            <a:gd name="T58" fmla="*/ 2147483647 w 3970"/>
            <a:gd name="T59" fmla="*/ 2147483647 h 5645"/>
            <a:gd name="T60" fmla="*/ 2147483647 w 3970"/>
            <a:gd name="T61" fmla="*/ 2147483647 h 5645"/>
            <a:gd name="T62" fmla="*/ 2147483647 w 3970"/>
            <a:gd name="T63" fmla="*/ 2147483647 h 5645"/>
            <a:gd name="T64" fmla="*/ 2147483647 w 3970"/>
            <a:gd name="T65" fmla="*/ 2147483647 h 5645"/>
            <a:gd name="T66" fmla="*/ 2147483647 w 3970"/>
            <a:gd name="T67" fmla="*/ 2147483647 h 5645"/>
            <a:gd name="T68" fmla="*/ 2147483647 w 3970"/>
            <a:gd name="T69" fmla="*/ 2147483647 h 5645"/>
            <a:gd name="T70" fmla="*/ 2147483647 w 3970"/>
            <a:gd name="T71" fmla="*/ 2147483647 h 5645"/>
            <a:gd name="T72" fmla="*/ 2147483647 w 3970"/>
            <a:gd name="T73" fmla="*/ 2147483647 h 5645"/>
            <a:gd name="T74" fmla="*/ 2147483647 w 3970"/>
            <a:gd name="T75" fmla="*/ 2147483647 h 5645"/>
            <a:gd name="T76" fmla="*/ 2147483647 w 3970"/>
            <a:gd name="T77" fmla="*/ 2147483647 h 5645"/>
            <a:gd name="T78" fmla="*/ 2147483647 w 3970"/>
            <a:gd name="T79" fmla="*/ 2147483647 h 5645"/>
            <a:gd name="T80" fmla="*/ 2147483647 w 3970"/>
            <a:gd name="T81" fmla="*/ 2147483647 h 5645"/>
            <a:gd name="T82" fmla="*/ 2147483647 w 3970"/>
            <a:gd name="T83" fmla="*/ 2147483647 h 5645"/>
            <a:gd name="T84" fmla="*/ 2147483647 w 3970"/>
            <a:gd name="T85" fmla="*/ 2147483647 h 5645"/>
            <a:gd name="T86" fmla="*/ 2147483647 w 3970"/>
            <a:gd name="T87" fmla="*/ 2147483647 h 5645"/>
            <a:gd name="T88" fmla="*/ 2147483647 w 3970"/>
            <a:gd name="T89" fmla="*/ 2147483647 h 5645"/>
            <a:gd name="T90" fmla="*/ 2147483647 w 3970"/>
            <a:gd name="T91" fmla="*/ 2147483647 h 5645"/>
            <a:gd name="T92" fmla="*/ 2147483647 w 3970"/>
            <a:gd name="T93" fmla="*/ 2147483647 h 5645"/>
            <a:gd name="T94" fmla="*/ 2147483647 w 3970"/>
            <a:gd name="T95" fmla="*/ 2147483647 h 5645"/>
            <a:gd name="T96" fmla="*/ 2147483647 w 3970"/>
            <a:gd name="T97" fmla="*/ 2147483647 h 5645"/>
            <a:gd name="T98" fmla="*/ 2147483647 w 3970"/>
            <a:gd name="T99" fmla="*/ 2147483647 h 5645"/>
            <a:gd name="T100" fmla="*/ 2147483647 w 3970"/>
            <a:gd name="T101" fmla="*/ 2147483647 h 5645"/>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w 3970"/>
            <a:gd name="T154" fmla="*/ 0 h 5645"/>
            <a:gd name="T155" fmla="*/ 3970 w 3970"/>
            <a:gd name="T156" fmla="*/ 5645 h 5645"/>
          </a:gdLst>
          <a:ahLst/>
          <a:cxnLst>
            <a:cxn ang="T102">
              <a:pos x="T0" y="T1"/>
            </a:cxn>
            <a:cxn ang="T103">
              <a:pos x="T2" y="T3"/>
            </a:cxn>
            <a:cxn ang="T104">
              <a:pos x="T4" y="T5"/>
            </a:cxn>
            <a:cxn ang="T105">
              <a:pos x="T6" y="T7"/>
            </a:cxn>
            <a:cxn ang="T106">
              <a:pos x="T8" y="T9"/>
            </a:cxn>
            <a:cxn ang="T107">
              <a:pos x="T10" y="T11"/>
            </a:cxn>
            <a:cxn ang="T108">
              <a:pos x="T12" y="T13"/>
            </a:cxn>
            <a:cxn ang="T109">
              <a:pos x="T14" y="T15"/>
            </a:cxn>
            <a:cxn ang="T110">
              <a:pos x="T16" y="T17"/>
            </a:cxn>
            <a:cxn ang="T111">
              <a:pos x="T18" y="T19"/>
            </a:cxn>
            <a:cxn ang="T112">
              <a:pos x="T20" y="T21"/>
            </a:cxn>
            <a:cxn ang="T113">
              <a:pos x="T22" y="T23"/>
            </a:cxn>
            <a:cxn ang="T114">
              <a:pos x="T24" y="T25"/>
            </a:cxn>
            <a:cxn ang="T115">
              <a:pos x="T26" y="T27"/>
            </a:cxn>
            <a:cxn ang="T116">
              <a:pos x="T28" y="T29"/>
            </a:cxn>
            <a:cxn ang="T117">
              <a:pos x="T30" y="T31"/>
            </a:cxn>
            <a:cxn ang="T118">
              <a:pos x="T32" y="T33"/>
            </a:cxn>
            <a:cxn ang="T119">
              <a:pos x="T34" y="T35"/>
            </a:cxn>
            <a:cxn ang="T120">
              <a:pos x="T36" y="T37"/>
            </a:cxn>
            <a:cxn ang="T121">
              <a:pos x="T38" y="T39"/>
            </a:cxn>
            <a:cxn ang="T122">
              <a:pos x="T40" y="T41"/>
            </a:cxn>
            <a:cxn ang="T123">
              <a:pos x="T42" y="T43"/>
            </a:cxn>
            <a:cxn ang="T124">
              <a:pos x="T44" y="T45"/>
            </a:cxn>
            <a:cxn ang="T125">
              <a:pos x="T46" y="T47"/>
            </a:cxn>
            <a:cxn ang="T126">
              <a:pos x="T48" y="T49"/>
            </a:cxn>
            <a:cxn ang="T127">
              <a:pos x="T50" y="T51"/>
            </a:cxn>
            <a:cxn ang="T128">
              <a:pos x="T52" y="T53"/>
            </a:cxn>
            <a:cxn ang="T129">
              <a:pos x="T54" y="T55"/>
            </a:cxn>
            <a:cxn ang="T130">
              <a:pos x="T56" y="T57"/>
            </a:cxn>
            <a:cxn ang="T131">
              <a:pos x="T58" y="T59"/>
            </a:cxn>
            <a:cxn ang="T132">
              <a:pos x="T60" y="T61"/>
            </a:cxn>
            <a:cxn ang="T133">
              <a:pos x="T62" y="T63"/>
            </a:cxn>
            <a:cxn ang="T134">
              <a:pos x="T64" y="T65"/>
            </a:cxn>
            <a:cxn ang="T135">
              <a:pos x="T66" y="T67"/>
            </a:cxn>
            <a:cxn ang="T136">
              <a:pos x="T68" y="T69"/>
            </a:cxn>
            <a:cxn ang="T137">
              <a:pos x="T70" y="T71"/>
            </a:cxn>
            <a:cxn ang="T138">
              <a:pos x="T72" y="T73"/>
            </a:cxn>
            <a:cxn ang="T139">
              <a:pos x="T74" y="T75"/>
            </a:cxn>
            <a:cxn ang="T140">
              <a:pos x="T76" y="T77"/>
            </a:cxn>
            <a:cxn ang="T141">
              <a:pos x="T78" y="T79"/>
            </a:cxn>
            <a:cxn ang="T142">
              <a:pos x="T80" y="T81"/>
            </a:cxn>
            <a:cxn ang="T143">
              <a:pos x="T82" y="T83"/>
            </a:cxn>
            <a:cxn ang="T144">
              <a:pos x="T84" y="T85"/>
            </a:cxn>
            <a:cxn ang="T145">
              <a:pos x="T86" y="T87"/>
            </a:cxn>
            <a:cxn ang="T146">
              <a:pos x="T88" y="T89"/>
            </a:cxn>
            <a:cxn ang="T147">
              <a:pos x="T90" y="T91"/>
            </a:cxn>
            <a:cxn ang="T148">
              <a:pos x="T92" y="T93"/>
            </a:cxn>
            <a:cxn ang="T149">
              <a:pos x="T94" y="T95"/>
            </a:cxn>
            <a:cxn ang="T150">
              <a:pos x="T96" y="T97"/>
            </a:cxn>
            <a:cxn ang="T151">
              <a:pos x="T98" y="T99"/>
            </a:cxn>
            <a:cxn ang="T152">
              <a:pos x="T100" y="T101"/>
            </a:cxn>
          </a:cxnLst>
          <a:rect l="T153" t="T154" r="T155" b="T156"/>
          <a:pathLst>
            <a:path w="3970" h="5645">
              <a:moveTo>
                <a:pt x="2197" y="4667"/>
              </a:moveTo>
              <a:cubicBezTo>
                <a:pt x="2197" y="4667"/>
                <a:pt x="2237" y="4758"/>
                <a:pt x="2258" y="4779"/>
              </a:cubicBezTo>
              <a:lnTo>
                <a:pt x="2385" y="4864"/>
              </a:lnTo>
              <a:lnTo>
                <a:pt x="2517" y="4935"/>
              </a:lnTo>
              <a:lnTo>
                <a:pt x="2719" y="4996"/>
              </a:lnTo>
              <a:lnTo>
                <a:pt x="2813" y="5015"/>
              </a:lnTo>
              <a:lnTo>
                <a:pt x="2898" y="5071"/>
              </a:lnTo>
              <a:lnTo>
                <a:pt x="2950" y="5142"/>
              </a:lnTo>
              <a:lnTo>
                <a:pt x="3128" y="5236"/>
              </a:lnTo>
              <a:lnTo>
                <a:pt x="3284" y="5302"/>
              </a:lnTo>
              <a:lnTo>
                <a:pt x="3448" y="5377"/>
              </a:lnTo>
              <a:lnTo>
                <a:pt x="3533" y="5461"/>
              </a:lnTo>
              <a:lnTo>
                <a:pt x="3627" y="5461"/>
              </a:lnTo>
              <a:lnTo>
                <a:pt x="3695" y="5530"/>
              </a:lnTo>
              <a:lnTo>
                <a:pt x="3782" y="5574"/>
              </a:lnTo>
              <a:lnTo>
                <a:pt x="3919" y="5574"/>
              </a:lnTo>
              <a:lnTo>
                <a:pt x="3970" y="5645"/>
              </a:lnTo>
              <a:lnTo>
                <a:pt x="3970" y="5551"/>
              </a:lnTo>
              <a:lnTo>
                <a:pt x="3947" y="5424"/>
              </a:lnTo>
              <a:lnTo>
                <a:pt x="3900" y="5226"/>
              </a:lnTo>
              <a:lnTo>
                <a:pt x="3881" y="5076"/>
              </a:lnTo>
              <a:lnTo>
                <a:pt x="3792" y="4991"/>
              </a:lnTo>
              <a:lnTo>
                <a:pt x="3669" y="4869"/>
              </a:lnTo>
              <a:lnTo>
                <a:pt x="3589" y="4836"/>
              </a:lnTo>
              <a:lnTo>
                <a:pt x="3542" y="4667"/>
              </a:lnTo>
              <a:lnTo>
                <a:pt x="3580" y="4582"/>
              </a:lnTo>
              <a:lnTo>
                <a:pt x="3580" y="4497"/>
              </a:lnTo>
              <a:lnTo>
                <a:pt x="3684" y="4483"/>
              </a:lnTo>
              <a:lnTo>
                <a:pt x="3684" y="4427"/>
              </a:lnTo>
              <a:lnTo>
                <a:pt x="3547" y="4394"/>
              </a:lnTo>
              <a:lnTo>
                <a:pt x="3507" y="4354"/>
              </a:lnTo>
              <a:lnTo>
                <a:pt x="3425" y="4323"/>
              </a:lnTo>
              <a:lnTo>
                <a:pt x="3331" y="4177"/>
              </a:lnTo>
              <a:lnTo>
                <a:pt x="3298" y="3989"/>
              </a:lnTo>
              <a:lnTo>
                <a:pt x="3345" y="3886"/>
              </a:lnTo>
              <a:lnTo>
                <a:pt x="3425" y="3834"/>
              </a:lnTo>
              <a:lnTo>
                <a:pt x="3481" y="3796"/>
              </a:lnTo>
              <a:lnTo>
                <a:pt x="3448" y="3712"/>
              </a:lnTo>
              <a:lnTo>
                <a:pt x="3354" y="3636"/>
              </a:lnTo>
              <a:lnTo>
                <a:pt x="3194" y="3655"/>
              </a:lnTo>
              <a:lnTo>
                <a:pt x="3126" y="3587"/>
              </a:lnTo>
              <a:lnTo>
                <a:pt x="3039" y="3566"/>
              </a:lnTo>
              <a:lnTo>
                <a:pt x="2940" y="3401"/>
              </a:lnTo>
              <a:lnTo>
                <a:pt x="2912" y="3288"/>
              </a:lnTo>
              <a:lnTo>
                <a:pt x="3006" y="3260"/>
              </a:lnTo>
              <a:lnTo>
                <a:pt x="3044" y="3171"/>
              </a:lnTo>
              <a:lnTo>
                <a:pt x="2952" y="3079"/>
              </a:lnTo>
              <a:lnTo>
                <a:pt x="2874" y="3079"/>
              </a:lnTo>
              <a:lnTo>
                <a:pt x="2826" y="3127"/>
              </a:lnTo>
              <a:lnTo>
                <a:pt x="2705" y="3100"/>
              </a:lnTo>
              <a:lnTo>
                <a:pt x="2583" y="3016"/>
              </a:lnTo>
              <a:lnTo>
                <a:pt x="2559" y="2907"/>
              </a:lnTo>
              <a:lnTo>
                <a:pt x="2437" y="2785"/>
              </a:lnTo>
              <a:lnTo>
                <a:pt x="2404" y="2856"/>
              </a:lnTo>
              <a:lnTo>
                <a:pt x="2359" y="2900"/>
              </a:lnTo>
              <a:lnTo>
                <a:pt x="2359" y="2940"/>
              </a:lnTo>
              <a:lnTo>
                <a:pt x="2395" y="3020"/>
              </a:lnTo>
              <a:lnTo>
                <a:pt x="2263" y="3020"/>
              </a:lnTo>
              <a:lnTo>
                <a:pt x="2185" y="2943"/>
              </a:lnTo>
              <a:lnTo>
                <a:pt x="2056" y="2874"/>
              </a:lnTo>
              <a:lnTo>
                <a:pt x="2042" y="2771"/>
              </a:lnTo>
              <a:lnTo>
                <a:pt x="2023" y="2639"/>
              </a:lnTo>
              <a:lnTo>
                <a:pt x="1934" y="2550"/>
              </a:lnTo>
              <a:lnTo>
                <a:pt x="1868" y="2484"/>
              </a:lnTo>
              <a:lnTo>
                <a:pt x="1811" y="2428"/>
              </a:lnTo>
              <a:lnTo>
                <a:pt x="1741" y="2310"/>
              </a:lnTo>
              <a:lnTo>
                <a:pt x="1793" y="2258"/>
              </a:lnTo>
              <a:lnTo>
                <a:pt x="1793" y="2136"/>
              </a:lnTo>
              <a:lnTo>
                <a:pt x="1849" y="2136"/>
              </a:lnTo>
              <a:lnTo>
                <a:pt x="1936" y="2049"/>
              </a:lnTo>
              <a:lnTo>
                <a:pt x="1849" y="2009"/>
              </a:lnTo>
              <a:lnTo>
                <a:pt x="1849" y="1920"/>
              </a:lnTo>
              <a:lnTo>
                <a:pt x="1797" y="1783"/>
              </a:lnTo>
              <a:lnTo>
                <a:pt x="1854" y="1778"/>
              </a:lnTo>
              <a:lnTo>
                <a:pt x="1920" y="1844"/>
              </a:lnTo>
              <a:lnTo>
                <a:pt x="2009" y="1887"/>
              </a:lnTo>
              <a:lnTo>
                <a:pt x="2009" y="1811"/>
              </a:lnTo>
              <a:lnTo>
                <a:pt x="1929" y="1689"/>
              </a:lnTo>
              <a:lnTo>
                <a:pt x="1929" y="1618"/>
              </a:lnTo>
              <a:lnTo>
                <a:pt x="1967" y="1487"/>
              </a:lnTo>
              <a:lnTo>
                <a:pt x="1915" y="1435"/>
              </a:lnTo>
              <a:lnTo>
                <a:pt x="2014" y="1294"/>
              </a:lnTo>
              <a:lnTo>
                <a:pt x="2075" y="1153"/>
              </a:lnTo>
              <a:lnTo>
                <a:pt x="2192" y="1115"/>
              </a:lnTo>
              <a:lnTo>
                <a:pt x="2277" y="1158"/>
              </a:lnTo>
              <a:lnTo>
                <a:pt x="2357" y="1087"/>
              </a:lnTo>
              <a:lnTo>
                <a:pt x="2305" y="1035"/>
              </a:lnTo>
              <a:lnTo>
                <a:pt x="2225" y="946"/>
              </a:lnTo>
              <a:lnTo>
                <a:pt x="2178" y="758"/>
              </a:lnTo>
              <a:lnTo>
                <a:pt x="2178" y="621"/>
              </a:lnTo>
              <a:lnTo>
                <a:pt x="2089" y="541"/>
              </a:lnTo>
              <a:lnTo>
                <a:pt x="2042" y="396"/>
              </a:lnTo>
              <a:lnTo>
                <a:pt x="2018" y="245"/>
              </a:lnTo>
              <a:lnTo>
                <a:pt x="1971" y="132"/>
              </a:lnTo>
              <a:lnTo>
                <a:pt x="1943" y="0"/>
              </a:lnTo>
              <a:lnTo>
                <a:pt x="1892" y="74"/>
              </a:lnTo>
              <a:lnTo>
                <a:pt x="1810" y="80"/>
              </a:lnTo>
              <a:lnTo>
                <a:pt x="1751" y="21"/>
              </a:lnTo>
              <a:lnTo>
                <a:pt x="1680" y="44"/>
              </a:lnTo>
              <a:lnTo>
                <a:pt x="1660" y="165"/>
              </a:lnTo>
              <a:lnTo>
                <a:pt x="1625" y="285"/>
              </a:lnTo>
              <a:lnTo>
                <a:pt x="1554" y="394"/>
              </a:lnTo>
              <a:cubicBezTo>
                <a:pt x="1554" y="394"/>
                <a:pt x="1595" y="436"/>
                <a:pt x="1595" y="456"/>
              </a:cubicBezTo>
              <a:cubicBezTo>
                <a:pt x="1595" y="476"/>
                <a:pt x="1548" y="600"/>
                <a:pt x="1548" y="600"/>
              </a:cubicBezTo>
              <a:lnTo>
                <a:pt x="1501" y="705"/>
              </a:lnTo>
              <a:lnTo>
                <a:pt x="1422" y="752"/>
              </a:lnTo>
              <a:lnTo>
                <a:pt x="1369" y="699"/>
              </a:lnTo>
              <a:lnTo>
                <a:pt x="1299" y="723"/>
              </a:lnTo>
              <a:lnTo>
                <a:pt x="1234" y="788"/>
              </a:lnTo>
              <a:lnTo>
                <a:pt x="1152" y="802"/>
              </a:lnTo>
              <a:lnTo>
                <a:pt x="1080" y="898"/>
              </a:lnTo>
              <a:lnTo>
                <a:pt x="1022" y="840"/>
              </a:lnTo>
              <a:lnTo>
                <a:pt x="993" y="761"/>
              </a:lnTo>
              <a:lnTo>
                <a:pt x="955" y="688"/>
              </a:lnTo>
              <a:lnTo>
                <a:pt x="928" y="591"/>
              </a:lnTo>
              <a:lnTo>
                <a:pt x="870" y="573"/>
              </a:lnTo>
              <a:lnTo>
                <a:pt x="789" y="630"/>
              </a:lnTo>
              <a:lnTo>
                <a:pt x="740" y="679"/>
              </a:lnTo>
              <a:lnTo>
                <a:pt x="673" y="650"/>
              </a:lnTo>
              <a:lnTo>
                <a:pt x="561" y="667"/>
              </a:lnTo>
              <a:lnTo>
                <a:pt x="585" y="738"/>
              </a:lnTo>
              <a:lnTo>
                <a:pt x="546" y="793"/>
              </a:lnTo>
              <a:lnTo>
                <a:pt x="496" y="779"/>
              </a:lnTo>
              <a:lnTo>
                <a:pt x="385" y="814"/>
              </a:lnTo>
              <a:lnTo>
                <a:pt x="385" y="896"/>
              </a:lnTo>
              <a:lnTo>
                <a:pt x="333" y="933"/>
              </a:lnTo>
              <a:lnTo>
                <a:pt x="303" y="1031"/>
              </a:lnTo>
              <a:lnTo>
                <a:pt x="223" y="1026"/>
              </a:lnTo>
              <a:lnTo>
                <a:pt x="129" y="1096"/>
              </a:lnTo>
              <a:lnTo>
                <a:pt x="164" y="1131"/>
              </a:lnTo>
              <a:lnTo>
                <a:pt x="117" y="1178"/>
              </a:lnTo>
              <a:lnTo>
                <a:pt x="41" y="1220"/>
              </a:lnTo>
              <a:lnTo>
                <a:pt x="0" y="1305"/>
              </a:lnTo>
              <a:lnTo>
                <a:pt x="0" y="1387"/>
              </a:lnTo>
              <a:lnTo>
                <a:pt x="35" y="1425"/>
              </a:lnTo>
              <a:lnTo>
                <a:pt x="153" y="1438"/>
              </a:lnTo>
              <a:lnTo>
                <a:pt x="157" y="1487"/>
              </a:lnTo>
              <a:lnTo>
                <a:pt x="187" y="1517"/>
              </a:lnTo>
              <a:lnTo>
                <a:pt x="164" y="1582"/>
              </a:lnTo>
              <a:lnTo>
                <a:pt x="277" y="1632"/>
              </a:lnTo>
              <a:lnTo>
                <a:pt x="291" y="1702"/>
              </a:lnTo>
              <a:lnTo>
                <a:pt x="404" y="1681"/>
              </a:lnTo>
              <a:lnTo>
                <a:pt x="439" y="1766"/>
              </a:lnTo>
              <a:lnTo>
                <a:pt x="517" y="1797"/>
              </a:lnTo>
              <a:cubicBezTo>
                <a:pt x="517" y="1797"/>
                <a:pt x="520" y="1847"/>
                <a:pt x="520" y="1861"/>
              </a:cubicBezTo>
              <a:cubicBezTo>
                <a:pt x="520" y="1875"/>
                <a:pt x="578" y="1919"/>
                <a:pt x="578" y="1919"/>
              </a:cubicBezTo>
              <a:lnTo>
                <a:pt x="647" y="1900"/>
              </a:lnTo>
              <a:lnTo>
                <a:pt x="728" y="1900"/>
              </a:lnTo>
              <a:lnTo>
                <a:pt x="742" y="1956"/>
              </a:lnTo>
              <a:lnTo>
                <a:pt x="795" y="1956"/>
              </a:lnTo>
              <a:lnTo>
                <a:pt x="834" y="2002"/>
              </a:lnTo>
              <a:lnTo>
                <a:pt x="806" y="2104"/>
              </a:lnTo>
              <a:lnTo>
                <a:pt x="848" y="2104"/>
              </a:lnTo>
              <a:lnTo>
                <a:pt x="880" y="2055"/>
              </a:lnTo>
              <a:lnTo>
                <a:pt x="912" y="2087"/>
              </a:lnTo>
              <a:lnTo>
                <a:pt x="912" y="2150"/>
              </a:lnTo>
              <a:lnTo>
                <a:pt x="1009" y="2162"/>
              </a:lnTo>
              <a:lnTo>
                <a:pt x="1054" y="2098"/>
              </a:lnTo>
              <a:lnTo>
                <a:pt x="1096" y="2103"/>
              </a:lnTo>
              <a:lnTo>
                <a:pt x="1106" y="2042"/>
              </a:lnTo>
              <a:lnTo>
                <a:pt x="1012" y="2042"/>
              </a:lnTo>
              <a:lnTo>
                <a:pt x="934" y="1964"/>
              </a:lnTo>
              <a:lnTo>
                <a:pt x="852" y="1882"/>
              </a:lnTo>
              <a:lnTo>
                <a:pt x="795" y="1830"/>
              </a:lnTo>
              <a:lnTo>
                <a:pt x="824" y="1755"/>
              </a:lnTo>
              <a:lnTo>
                <a:pt x="824" y="1656"/>
              </a:lnTo>
              <a:lnTo>
                <a:pt x="927" y="1600"/>
              </a:lnTo>
              <a:lnTo>
                <a:pt x="1000" y="1527"/>
              </a:lnTo>
              <a:lnTo>
                <a:pt x="1031" y="1558"/>
              </a:lnTo>
              <a:lnTo>
                <a:pt x="941" y="1642"/>
              </a:lnTo>
              <a:lnTo>
                <a:pt x="941" y="1750"/>
              </a:lnTo>
              <a:lnTo>
                <a:pt x="1040" y="1812"/>
              </a:lnTo>
              <a:lnTo>
                <a:pt x="1106" y="1896"/>
              </a:lnTo>
              <a:lnTo>
                <a:pt x="1160" y="1950"/>
              </a:lnTo>
              <a:lnTo>
                <a:pt x="1219" y="1971"/>
              </a:lnTo>
              <a:lnTo>
                <a:pt x="1280" y="1971"/>
              </a:lnTo>
              <a:lnTo>
                <a:pt x="1341" y="2089"/>
              </a:lnTo>
              <a:lnTo>
                <a:pt x="1397" y="2146"/>
              </a:lnTo>
              <a:lnTo>
                <a:pt x="1397" y="2225"/>
              </a:lnTo>
              <a:lnTo>
                <a:pt x="1397" y="2291"/>
              </a:lnTo>
              <a:lnTo>
                <a:pt x="1365" y="2404"/>
              </a:lnTo>
              <a:lnTo>
                <a:pt x="1369" y="2498"/>
              </a:lnTo>
              <a:lnTo>
                <a:pt x="1426" y="2545"/>
              </a:lnTo>
              <a:lnTo>
                <a:pt x="1482" y="2719"/>
              </a:lnTo>
              <a:lnTo>
                <a:pt x="1529" y="2837"/>
              </a:lnTo>
              <a:lnTo>
                <a:pt x="1571" y="2983"/>
              </a:lnTo>
              <a:lnTo>
                <a:pt x="1609" y="3138"/>
              </a:lnTo>
              <a:lnTo>
                <a:pt x="1698" y="3256"/>
              </a:lnTo>
              <a:lnTo>
                <a:pt x="1755" y="3430"/>
              </a:lnTo>
              <a:lnTo>
                <a:pt x="1778" y="3580"/>
              </a:lnTo>
              <a:lnTo>
                <a:pt x="1825" y="3721"/>
              </a:lnTo>
              <a:lnTo>
                <a:pt x="1790" y="3757"/>
              </a:lnTo>
              <a:lnTo>
                <a:pt x="1748" y="3799"/>
              </a:lnTo>
              <a:lnTo>
                <a:pt x="1793" y="3877"/>
              </a:lnTo>
              <a:lnTo>
                <a:pt x="1760" y="3947"/>
              </a:lnTo>
              <a:lnTo>
                <a:pt x="1720" y="3987"/>
              </a:lnTo>
              <a:lnTo>
                <a:pt x="1720" y="4027"/>
              </a:lnTo>
              <a:lnTo>
                <a:pt x="1807" y="4046"/>
              </a:lnTo>
              <a:lnTo>
                <a:pt x="1887" y="4159"/>
              </a:lnTo>
              <a:lnTo>
                <a:pt x="1901" y="4267"/>
              </a:lnTo>
              <a:lnTo>
                <a:pt x="1967" y="4333"/>
              </a:lnTo>
              <a:lnTo>
                <a:pt x="1967" y="4432"/>
              </a:lnTo>
              <a:lnTo>
                <a:pt x="2061" y="4530"/>
              </a:lnTo>
              <a:lnTo>
                <a:pt x="2197" y="4667"/>
              </a:lnTo>
              <a:close/>
            </a:path>
          </a:pathLst>
        </a:custGeom>
        <a:solidFill>
          <a:srgbClr val="FECE2C"/>
        </a:solidFill>
        <a:ln w="9525">
          <a:solidFill>
            <a:srgbClr val="000000"/>
          </a:solidFill>
          <a:miter lim="800000"/>
          <a:headEnd/>
          <a:tailEnd/>
        </a:ln>
      </xdr:spPr>
    </xdr:sp>
    <xdr:clientData/>
  </xdr:twoCellAnchor>
  <xdr:twoCellAnchor>
    <xdr:from>
      <xdr:col>0</xdr:col>
      <xdr:colOff>142875</xdr:colOff>
      <xdr:row>12</xdr:row>
      <xdr:rowOff>104775</xdr:rowOff>
    </xdr:from>
    <xdr:to>
      <xdr:col>1</xdr:col>
      <xdr:colOff>85725</xdr:colOff>
      <xdr:row>13</xdr:row>
      <xdr:rowOff>114300</xdr:rowOff>
    </xdr:to>
    <xdr:sp macro="modRegionSelect.Region_Click" textlink="">
      <xdr:nvSpPr>
        <xdr:cNvPr id="125117" name="ShapeReg_19"/>
        <xdr:cNvSpPr>
          <a:spLocks/>
        </xdr:cNvSpPr>
      </xdr:nvSpPr>
      <xdr:spPr bwMode="auto">
        <a:xfrm>
          <a:off x="142875" y="2171700"/>
          <a:ext cx="152400" cy="171450"/>
        </a:xfrm>
        <a:custGeom>
          <a:avLst/>
          <a:gdLst>
            <a:gd name="T0" fmla="*/ 0 w 16"/>
            <a:gd name="T1" fmla="*/ 2147483647 h 18"/>
            <a:gd name="T2" fmla="*/ 2147483647 w 16"/>
            <a:gd name="T3" fmla="*/ 2147483647 h 18"/>
            <a:gd name="T4" fmla="*/ 2147483647 w 16"/>
            <a:gd name="T5" fmla="*/ 2147483647 h 18"/>
            <a:gd name="T6" fmla="*/ 2147483647 w 16"/>
            <a:gd name="T7" fmla="*/ 0 h 18"/>
            <a:gd name="T8" fmla="*/ 2147483647 w 16"/>
            <a:gd name="T9" fmla="*/ 0 h 18"/>
            <a:gd name="T10" fmla="*/ 2147483647 w 16"/>
            <a:gd name="T11" fmla="*/ 2147483647 h 18"/>
            <a:gd name="T12" fmla="*/ 2147483647 w 16"/>
            <a:gd name="T13" fmla="*/ 2147483647 h 18"/>
            <a:gd name="T14" fmla="*/ 2147483647 w 16"/>
            <a:gd name="T15" fmla="*/ 2147483647 h 18"/>
            <a:gd name="T16" fmla="*/ 2147483647 w 16"/>
            <a:gd name="T17" fmla="*/ 2147483647 h 18"/>
            <a:gd name="T18" fmla="*/ 2147483647 w 16"/>
            <a:gd name="T19" fmla="*/ 2147483647 h 18"/>
            <a:gd name="T20" fmla="*/ 2147483647 w 16"/>
            <a:gd name="T21" fmla="*/ 2147483647 h 18"/>
            <a:gd name="T22" fmla="*/ 2147483647 w 16"/>
            <a:gd name="T23" fmla="*/ 2147483647 h 18"/>
            <a:gd name="T24" fmla="*/ 2147483647 w 16"/>
            <a:gd name="T25" fmla="*/ 2147483647 h 18"/>
            <a:gd name="T26" fmla="*/ 2147483647 w 16"/>
            <a:gd name="T27" fmla="*/ 2147483647 h 18"/>
            <a:gd name="T28" fmla="*/ 2147483647 w 16"/>
            <a:gd name="T29" fmla="*/ 2147483647 h 18"/>
            <a:gd name="T30" fmla="*/ 2147483647 w 16"/>
            <a:gd name="T31" fmla="*/ 2147483647 h 18"/>
            <a:gd name="T32" fmla="*/ 2147483647 w 16"/>
            <a:gd name="T33" fmla="*/ 2147483647 h 18"/>
            <a:gd name="T34" fmla="*/ 2147483647 w 16"/>
            <a:gd name="T35" fmla="*/ 2147483647 h 18"/>
            <a:gd name="T36" fmla="*/ 2147483647 w 16"/>
            <a:gd name="T37" fmla="*/ 2147483647 h 18"/>
            <a:gd name="T38" fmla="*/ 2147483647 w 16"/>
            <a:gd name="T39" fmla="*/ 2147483647 h 18"/>
            <a:gd name="T40" fmla="*/ 2147483647 w 16"/>
            <a:gd name="T41" fmla="*/ 2147483647 h 18"/>
            <a:gd name="T42" fmla="*/ 2147483647 w 16"/>
            <a:gd name="T43" fmla="*/ 2147483647 h 18"/>
            <a:gd name="T44" fmla="*/ 2147483647 w 16"/>
            <a:gd name="T45" fmla="*/ 2147483647 h 18"/>
            <a:gd name="T46" fmla="*/ 0 w 16"/>
            <a:gd name="T47" fmla="*/ 2147483647 h 18"/>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16"/>
            <a:gd name="T73" fmla="*/ 0 h 18"/>
            <a:gd name="T74" fmla="*/ 16 w 16"/>
            <a:gd name="T75" fmla="*/ 18 h 18"/>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16" h="18">
              <a:moveTo>
                <a:pt x="0" y="1"/>
              </a:moveTo>
              <a:lnTo>
                <a:pt x="2" y="2"/>
              </a:lnTo>
              <a:lnTo>
                <a:pt x="4" y="1"/>
              </a:lnTo>
              <a:lnTo>
                <a:pt x="5" y="0"/>
              </a:lnTo>
              <a:lnTo>
                <a:pt x="6" y="0"/>
              </a:lnTo>
              <a:lnTo>
                <a:pt x="8" y="1"/>
              </a:lnTo>
              <a:lnTo>
                <a:pt x="8" y="4"/>
              </a:lnTo>
              <a:lnTo>
                <a:pt x="9" y="4"/>
              </a:lnTo>
              <a:lnTo>
                <a:pt x="9" y="6"/>
              </a:lnTo>
              <a:lnTo>
                <a:pt x="11" y="6"/>
              </a:lnTo>
              <a:lnTo>
                <a:pt x="12" y="4"/>
              </a:lnTo>
              <a:lnTo>
                <a:pt x="11" y="3"/>
              </a:lnTo>
              <a:lnTo>
                <a:pt x="12" y="2"/>
              </a:lnTo>
              <a:lnTo>
                <a:pt x="12" y="3"/>
              </a:lnTo>
              <a:lnTo>
                <a:pt x="14" y="4"/>
              </a:lnTo>
              <a:lnTo>
                <a:pt x="14" y="7"/>
              </a:lnTo>
              <a:lnTo>
                <a:pt x="14" y="9"/>
              </a:lnTo>
              <a:lnTo>
                <a:pt x="15" y="10"/>
              </a:lnTo>
              <a:lnTo>
                <a:pt x="16" y="11"/>
              </a:lnTo>
              <a:lnTo>
                <a:pt x="16" y="14"/>
              </a:lnTo>
              <a:lnTo>
                <a:pt x="15" y="16"/>
              </a:lnTo>
              <a:lnTo>
                <a:pt x="11" y="18"/>
              </a:lnTo>
              <a:lnTo>
                <a:pt x="4" y="10"/>
              </a:lnTo>
              <a:lnTo>
                <a:pt x="0" y="1"/>
              </a:lnTo>
              <a:close/>
            </a:path>
          </a:pathLst>
        </a:custGeom>
        <a:solidFill>
          <a:srgbClr val="62D2C5"/>
        </a:solidFill>
        <a:ln w="9525">
          <a:solidFill>
            <a:srgbClr val="000000"/>
          </a:solidFill>
          <a:miter lim="800000"/>
          <a:headEnd/>
          <a:tailEnd/>
        </a:ln>
      </xdr:spPr>
    </xdr:sp>
    <xdr:clientData/>
  </xdr:twoCellAnchor>
  <xdr:twoCellAnchor>
    <xdr:from>
      <xdr:col>1</xdr:col>
      <xdr:colOff>438150</xdr:colOff>
      <xdr:row>17</xdr:row>
      <xdr:rowOff>0</xdr:rowOff>
    </xdr:from>
    <xdr:to>
      <xdr:col>2</xdr:col>
      <xdr:colOff>85725</xdr:colOff>
      <xdr:row>18</xdr:row>
      <xdr:rowOff>9525</xdr:rowOff>
    </xdr:to>
    <xdr:sp macro="modRegionSelect.Region_Click" textlink="">
      <xdr:nvSpPr>
        <xdr:cNvPr id="125118" name="ShapeReg_20"/>
        <xdr:cNvSpPr>
          <a:spLocks/>
        </xdr:cNvSpPr>
      </xdr:nvSpPr>
      <xdr:spPr bwMode="auto">
        <a:xfrm>
          <a:off x="647700" y="2876550"/>
          <a:ext cx="257175" cy="171450"/>
        </a:xfrm>
        <a:custGeom>
          <a:avLst/>
          <a:gdLst>
            <a:gd name="T0" fmla="*/ 2147483647 w 27"/>
            <a:gd name="T1" fmla="*/ 2147483647 h 18"/>
            <a:gd name="T2" fmla="*/ 0 w 27"/>
            <a:gd name="T3" fmla="*/ 2147483647 h 18"/>
            <a:gd name="T4" fmla="*/ 2147483647 w 27"/>
            <a:gd name="T5" fmla="*/ 2147483647 h 18"/>
            <a:gd name="T6" fmla="*/ 2147483647 w 27"/>
            <a:gd name="T7" fmla="*/ 0 h 18"/>
            <a:gd name="T8" fmla="*/ 2147483647 w 27"/>
            <a:gd name="T9" fmla="*/ 0 h 18"/>
            <a:gd name="T10" fmla="*/ 2147483647 w 27"/>
            <a:gd name="T11" fmla="*/ 2147483647 h 18"/>
            <a:gd name="T12" fmla="*/ 2147483647 w 27"/>
            <a:gd name="T13" fmla="*/ 2147483647 h 18"/>
            <a:gd name="T14" fmla="*/ 2147483647 w 27"/>
            <a:gd name="T15" fmla="*/ 2147483647 h 18"/>
            <a:gd name="T16" fmla="*/ 2147483647 w 27"/>
            <a:gd name="T17" fmla="*/ 2147483647 h 18"/>
            <a:gd name="T18" fmla="*/ 2147483647 w 27"/>
            <a:gd name="T19" fmla="*/ 2147483647 h 18"/>
            <a:gd name="T20" fmla="*/ 2147483647 w 27"/>
            <a:gd name="T21" fmla="*/ 2147483647 h 18"/>
            <a:gd name="T22" fmla="*/ 2147483647 w 27"/>
            <a:gd name="T23" fmla="*/ 2147483647 h 18"/>
            <a:gd name="T24" fmla="*/ 2147483647 w 27"/>
            <a:gd name="T25" fmla="*/ 2147483647 h 18"/>
            <a:gd name="T26" fmla="*/ 2147483647 w 27"/>
            <a:gd name="T27" fmla="*/ 2147483647 h 18"/>
            <a:gd name="T28" fmla="*/ 2147483647 w 27"/>
            <a:gd name="T29" fmla="*/ 2147483647 h 18"/>
            <a:gd name="T30" fmla="*/ 2147483647 w 27"/>
            <a:gd name="T31" fmla="*/ 2147483647 h 18"/>
            <a:gd name="T32" fmla="*/ 2147483647 w 27"/>
            <a:gd name="T33" fmla="*/ 2147483647 h 18"/>
            <a:gd name="T34" fmla="*/ 2147483647 w 27"/>
            <a:gd name="T35" fmla="*/ 2147483647 h 18"/>
            <a:gd name="T36" fmla="*/ 2147483647 w 27"/>
            <a:gd name="T37" fmla="*/ 2147483647 h 18"/>
            <a:gd name="T38" fmla="*/ 2147483647 w 27"/>
            <a:gd name="T39" fmla="*/ 2147483647 h 18"/>
            <a:gd name="T40" fmla="*/ 2147483647 w 27"/>
            <a:gd name="T41" fmla="*/ 2147483647 h 18"/>
            <a:gd name="T42" fmla="*/ 2147483647 w 27"/>
            <a:gd name="T43" fmla="*/ 2147483647 h 18"/>
            <a:gd name="T44" fmla="*/ 2147483647 w 27"/>
            <a:gd name="T45" fmla="*/ 2147483647 h 18"/>
            <a:gd name="T46" fmla="*/ 2147483647 w 27"/>
            <a:gd name="T47" fmla="*/ 2147483647 h 18"/>
            <a:gd name="T48" fmla="*/ 2147483647 w 27"/>
            <a:gd name="T49" fmla="*/ 2147483647 h 18"/>
            <a:gd name="T50" fmla="*/ 2147483647 w 27"/>
            <a:gd name="T51" fmla="*/ 2147483647 h 18"/>
            <a:gd name="T52" fmla="*/ 2147483647 w 27"/>
            <a:gd name="T53" fmla="*/ 2147483647 h 18"/>
            <a:gd name="T54" fmla="*/ 2147483647 w 27"/>
            <a:gd name="T55" fmla="*/ 2147483647 h 18"/>
            <a:gd name="T56" fmla="*/ 2147483647 w 27"/>
            <a:gd name="T57" fmla="*/ 2147483647 h 18"/>
            <a:gd name="T58" fmla="*/ 2147483647 w 27"/>
            <a:gd name="T59" fmla="*/ 2147483647 h 18"/>
            <a:gd name="T60" fmla="*/ 2147483647 w 27"/>
            <a:gd name="T61" fmla="*/ 2147483647 h 18"/>
            <a:gd name="T62" fmla="*/ 2147483647 w 27"/>
            <a:gd name="T63" fmla="*/ 2147483647 h 18"/>
            <a:gd name="T64" fmla="*/ 2147483647 w 27"/>
            <a:gd name="T65" fmla="*/ 2147483647 h 18"/>
            <a:gd name="T66" fmla="*/ 2147483647 w 27"/>
            <a:gd name="T67" fmla="*/ 2147483647 h 18"/>
            <a:gd name="T68" fmla="*/ 2147483647 w 27"/>
            <a:gd name="T69" fmla="*/ 2147483647 h 18"/>
            <a:gd name="T70" fmla="*/ 2147483647 w 27"/>
            <a:gd name="T71" fmla="*/ 2147483647 h 18"/>
            <a:gd name="T72" fmla="*/ 2147483647 w 27"/>
            <a:gd name="T73" fmla="*/ 2147483647 h 18"/>
            <a:gd name="T74" fmla="*/ 2147483647 w 27"/>
            <a:gd name="T75" fmla="*/ 2147483647 h 18"/>
            <a:gd name="T76" fmla="*/ 2147483647 w 27"/>
            <a:gd name="T77" fmla="*/ 2147483647 h 18"/>
            <a:gd name="T78" fmla="*/ 2147483647 w 27"/>
            <a:gd name="T79" fmla="*/ 2147483647 h 18"/>
            <a:gd name="T80" fmla="*/ 2147483647 w 27"/>
            <a:gd name="T81" fmla="*/ 2147483647 h 18"/>
            <a:gd name="T82" fmla="*/ 2147483647 w 27"/>
            <a:gd name="T83" fmla="*/ 2147483647 h 18"/>
            <a:gd name="T84" fmla="*/ 2147483647 w 27"/>
            <a:gd name="T85" fmla="*/ 2147483647 h 18"/>
            <a:gd name="T86" fmla="*/ 2147483647 w 27"/>
            <a:gd name="T87" fmla="*/ 2147483647 h 18"/>
            <a:gd name="T88" fmla="*/ 2147483647 w 27"/>
            <a:gd name="T89" fmla="*/ 2147483647 h 18"/>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w 27"/>
            <a:gd name="T136" fmla="*/ 0 h 18"/>
            <a:gd name="T137" fmla="*/ 27 w 27"/>
            <a:gd name="T138" fmla="*/ 18 h 18"/>
          </a:gdLst>
          <a:ahLst/>
          <a:cxnLst>
            <a:cxn ang="T90">
              <a:pos x="T0" y="T1"/>
            </a:cxn>
            <a:cxn ang="T91">
              <a:pos x="T2" y="T3"/>
            </a:cxn>
            <a:cxn ang="T92">
              <a:pos x="T4" y="T5"/>
            </a:cxn>
            <a:cxn ang="T93">
              <a:pos x="T6" y="T7"/>
            </a:cxn>
            <a:cxn ang="T94">
              <a:pos x="T8" y="T9"/>
            </a:cxn>
            <a:cxn ang="T95">
              <a:pos x="T10" y="T11"/>
            </a:cxn>
            <a:cxn ang="T96">
              <a:pos x="T12" y="T13"/>
            </a:cxn>
            <a:cxn ang="T97">
              <a:pos x="T14" y="T15"/>
            </a:cxn>
            <a:cxn ang="T98">
              <a:pos x="T16" y="T17"/>
            </a:cxn>
            <a:cxn ang="T99">
              <a:pos x="T18" y="T19"/>
            </a:cxn>
            <a:cxn ang="T100">
              <a:pos x="T20" y="T21"/>
            </a:cxn>
            <a:cxn ang="T101">
              <a:pos x="T22" y="T23"/>
            </a:cxn>
            <a:cxn ang="T102">
              <a:pos x="T24" y="T25"/>
            </a:cxn>
            <a:cxn ang="T103">
              <a:pos x="T26" y="T27"/>
            </a:cxn>
            <a:cxn ang="T104">
              <a:pos x="T28" y="T29"/>
            </a:cxn>
            <a:cxn ang="T105">
              <a:pos x="T30" y="T31"/>
            </a:cxn>
            <a:cxn ang="T106">
              <a:pos x="T32" y="T33"/>
            </a:cxn>
            <a:cxn ang="T107">
              <a:pos x="T34" y="T35"/>
            </a:cxn>
            <a:cxn ang="T108">
              <a:pos x="T36" y="T37"/>
            </a:cxn>
            <a:cxn ang="T109">
              <a:pos x="T38" y="T39"/>
            </a:cxn>
            <a:cxn ang="T110">
              <a:pos x="T40" y="T41"/>
            </a:cxn>
            <a:cxn ang="T111">
              <a:pos x="T42" y="T43"/>
            </a:cxn>
            <a:cxn ang="T112">
              <a:pos x="T44" y="T45"/>
            </a:cxn>
            <a:cxn ang="T113">
              <a:pos x="T46" y="T47"/>
            </a:cxn>
            <a:cxn ang="T114">
              <a:pos x="T48" y="T49"/>
            </a:cxn>
            <a:cxn ang="T115">
              <a:pos x="T50" y="T51"/>
            </a:cxn>
            <a:cxn ang="T116">
              <a:pos x="T52" y="T53"/>
            </a:cxn>
            <a:cxn ang="T117">
              <a:pos x="T54" y="T55"/>
            </a:cxn>
            <a:cxn ang="T118">
              <a:pos x="T56" y="T57"/>
            </a:cxn>
            <a:cxn ang="T119">
              <a:pos x="T58" y="T59"/>
            </a:cxn>
            <a:cxn ang="T120">
              <a:pos x="T60" y="T61"/>
            </a:cxn>
            <a:cxn ang="T121">
              <a:pos x="T62" y="T63"/>
            </a:cxn>
            <a:cxn ang="T122">
              <a:pos x="T64" y="T65"/>
            </a:cxn>
            <a:cxn ang="T123">
              <a:pos x="T66" y="T67"/>
            </a:cxn>
            <a:cxn ang="T124">
              <a:pos x="T68" y="T69"/>
            </a:cxn>
            <a:cxn ang="T125">
              <a:pos x="T70" y="T71"/>
            </a:cxn>
            <a:cxn ang="T126">
              <a:pos x="T72" y="T73"/>
            </a:cxn>
            <a:cxn ang="T127">
              <a:pos x="T74" y="T75"/>
            </a:cxn>
            <a:cxn ang="T128">
              <a:pos x="T76" y="T77"/>
            </a:cxn>
            <a:cxn ang="T129">
              <a:pos x="T78" y="T79"/>
            </a:cxn>
            <a:cxn ang="T130">
              <a:pos x="T80" y="T81"/>
            </a:cxn>
            <a:cxn ang="T131">
              <a:pos x="T82" y="T83"/>
            </a:cxn>
            <a:cxn ang="T132">
              <a:pos x="T84" y="T85"/>
            </a:cxn>
            <a:cxn ang="T133">
              <a:pos x="T86" y="T87"/>
            </a:cxn>
            <a:cxn ang="T134">
              <a:pos x="T88" y="T89"/>
            </a:cxn>
          </a:cxnLst>
          <a:rect l="T135" t="T136" r="T137" b="T138"/>
          <a:pathLst>
            <a:path w="27" h="18">
              <a:moveTo>
                <a:pt x="1" y="4"/>
              </a:moveTo>
              <a:lnTo>
                <a:pt x="0" y="2"/>
              </a:lnTo>
              <a:lnTo>
                <a:pt x="2" y="2"/>
              </a:lnTo>
              <a:lnTo>
                <a:pt x="4" y="0"/>
              </a:lnTo>
              <a:lnTo>
                <a:pt x="6" y="0"/>
              </a:lnTo>
              <a:lnTo>
                <a:pt x="7" y="1"/>
              </a:lnTo>
              <a:lnTo>
                <a:pt x="7" y="3"/>
              </a:lnTo>
              <a:lnTo>
                <a:pt x="9" y="3"/>
              </a:lnTo>
              <a:lnTo>
                <a:pt x="10" y="2"/>
              </a:lnTo>
              <a:lnTo>
                <a:pt x="11" y="2"/>
              </a:lnTo>
              <a:lnTo>
                <a:pt x="13" y="4"/>
              </a:lnTo>
              <a:lnTo>
                <a:pt x="14" y="3"/>
              </a:lnTo>
              <a:lnTo>
                <a:pt x="16" y="3"/>
              </a:lnTo>
              <a:lnTo>
                <a:pt x="19" y="2"/>
              </a:lnTo>
              <a:lnTo>
                <a:pt x="21" y="3"/>
              </a:lnTo>
              <a:lnTo>
                <a:pt x="22" y="5"/>
              </a:lnTo>
              <a:lnTo>
                <a:pt x="23" y="6"/>
              </a:lnTo>
              <a:lnTo>
                <a:pt x="25" y="6"/>
              </a:lnTo>
              <a:lnTo>
                <a:pt x="26" y="8"/>
              </a:lnTo>
              <a:lnTo>
                <a:pt x="27" y="9"/>
              </a:lnTo>
              <a:lnTo>
                <a:pt x="26" y="10"/>
              </a:lnTo>
              <a:lnTo>
                <a:pt x="25" y="12"/>
              </a:lnTo>
              <a:lnTo>
                <a:pt x="25" y="14"/>
              </a:lnTo>
              <a:lnTo>
                <a:pt x="23" y="15"/>
              </a:lnTo>
              <a:lnTo>
                <a:pt x="21" y="14"/>
              </a:lnTo>
              <a:lnTo>
                <a:pt x="20" y="15"/>
              </a:lnTo>
              <a:lnTo>
                <a:pt x="20" y="16"/>
              </a:lnTo>
              <a:lnTo>
                <a:pt x="19" y="16"/>
              </a:lnTo>
              <a:lnTo>
                <a:pt x="17" y="15"/>
              </a:lnTo>
              <a:lnTo>
                <a:pt x="16" y="14"/>
              </a:lnTo>
              <a:lnTo>
                <a:pt x="13" y="15"/>
              </a:lnTo>
              <a:lnTo>
                <a:pt x="12" y="16"/>
              </a:lnTo>
              <a:lnTo>
                <a:pt x="11" y="15"/>
              </a:lnTo>
              <a:lnTo>
                <a:pt x="9" y="18"/>
              </a:lnTo>
              <a:lnTo>
                <a:pt x="6" y="17"/>
              </a:lnTo>
              <a:lnTo>
                <a:pt x="4" y="17"/>
              </a:lnTo>
              <a:lnTo>
                <a:pt x="2" y="16"/>
              </a:lnTo>
              <a:lnTo>
                <a:pt x="2" y="14"/>
              </a:lnTo>
              <a:lnTo>
                <a:pt x="1" y="13"/>
              </a:lnTo>
              <a:lnTo>
                <a:pt x="1" y="11"/>
              </a:lnTo>
              <a:lnTo>
                <a:pt x="2" y="10"/>
              </a:lnTo>
              <a:lnTo>
                <a:pt x="2" y="8"/>
              </a:lnTo>
              <a:lnTo>
                <a:pt x="2" y="6"/>
              </a:lnTo>
              <a:lnTo>
                <a:pt x="1" y="5"/>
              </a:lnTo>
              <a:lnTo>
                <a:pt x="1" y="4"/>
              </a:lnTo>
              <a:close/>
            </a:path>
          </a:pathLst>
        </a:custGeom>
        <a:solidFill>
          <a:srgbClr val="FFFF80"/>
        </a:solidFill>
        <a:ln w="9525">
          <a:solidFill>
            <a:srgbClr val="000000"/>
          </a:solidFill>
          <a:miter lim="800000"/>
          <a:headEnd/>
          <a:tailEnd/>
        </a:ln>
      </xdr:spPr>
    </xdr:sp>
    <xdr:clientData/>
  </xdr:twoCellAnchor>
  <xdr:twoCellAnchor>
    <xdr:from>
      <xdr:col>1</xdr:col>
      <xdr:colOff>495300</xdr:colOff>
      <xdr:row>15</xdr:row>
      <xdr:rowOff>9525</xdr:rowOff>
    </xdr:from>
    <xdr:to>
      <xdr:col>2</xdr:col>
      <xdr:colOff>361950</xdr:colOff>
      <xdr:row>17</xdr:row>
      <xdr:rowOff>0</xdr:rowOff>
    </xdr:to>
    <xdr:sp macro="modRegionSelect.Region_Click" textlink="">
      <xdr:nvSpPr>
        <xdr:cNvPr id="125119" name="ShapeReg_71"/>
        <xdr:cNvSpPr>
          <a:spLocks/>
        </xdr:cNvSpPr>
      </xdr:nvSpPr>
      <xdr:spPr bwMode="auto">
        <a:xfrm>
          <a:off x="704850" y="2562225"/>
          <a:ext cx="476250" cy="314325"/>
        </a:xfrm>
        <a:custGeom>
          <a:avLst/>
          <a:gdLst>
            <a:gd name="T0" fmla="*/ 2147483647 w 1765"/>
            <a:gd name="T1" fmla="*/ 2147483647 h 1181"/>
            <a:gd name="T2" fmla="*/ 2147483647 w 1765"/>
            <a:gd name="T3" fmla="*/ 2147483647 h 1181"/>
            <a:gd name="T4" fmla="*/ 2147483647 w 1765"/>
            <a:gd name="T5" fmla="*/ 2147483647 h 1181"/>
            <a:gd name="T6" fmla="*/ 2147483647 w 1765"/>
            <a:gd name="T7" fmla="*/ 2147483647 h 1181"/>
            <a:gd name="T8" fmla="*/ 2147483647 w 1765"/>
            <a:gd name="T9" fmla="*/ 2147483647 h 1181"/>
            <a:gd name="T10" fmla="*/ 2147483647 w 1765"/>
            <a:gd name="T11" fmla="*/ 2147483647 h 1181"/>
            <a:gd name="T12" fmla="*/ 2147483647 w 1765"/>
            <a:gd name="T13" fmla="*/ 2147483647 h 1181"/>
            <a:gd name="T14" fmla="*/ 2147483647 w 1765"/>
            <a:gd name="T15" fmla="*/ 2147483647 h 1181"/>
            <a:gd name="T16" fmla="*/ 2147483647 w 1765"/>
            <a:gd name="T17" fmla="*/ 2147483647 h 1181"/>
            <a:gd name="T18" fmla="*/ 2147483647 w 1765"/>
            <a:gd name="T19" fmla="*/ 2147483647 h 1181"/>
            <a:gd name="T20" fmla="*/ 2147483647 w 1765"/>
            <a:gd name="T21" fmla="*/ 2147483647 h 1181"/>
            <a:gd name="T22" fmla="*/ 2147483647 w 1765"/>
            <a:gd name="T23" fmla="*/ 2147483647 h 1181"/>
            <a:gd name="T24" fmla="*/ 2147483647 w 1765"/>
            <a:gd name="T25" fmla="*/ 2147483647 h 1181"/>
            <a:gd name="T26" fmla="*/ 2147483647 w 1765"/>
            <a:gd name="T27" fmla="*/ 2147483647 h 1181"/>
            <a:gd name="T28" fmla="*/ 2147483647 w 1765"/>
            <a:gd name="T29" fmla="*/ 2147483647 h 1181"/>
            <a:gd name="T30" fmla="*/ 2147483647 w 1765"/>
            <a:gd name="T31" fmla="*/ 2147483647 h 1181"/>
            <a:gd name="T32" fmla="*/ 2147483647 w 1765"/>
            <a:gd name="T33" fmla="*/ 2147483647 h 1181"/>
            <a:gd name="T34" fmla="*/ 2147483647 w 1765"/>
            <a:gd name="T35" fmla="*/ 2147483647 h 1181"/>
            <a:gd name="T36" fmla="*/ 2147483647 w 1765"/>
            <a:gd name="T37" fmla="*/ 2147483647 h 1181"/>
            <a:gd name="T38" fmla="*/ 2147483647 w 1765"/>
            <a:gd name="T39" fmla="*/ 2147483647 h 1181"/>
            <a:gd name="T40" fmla="*/ 2147483647 w 1765"/>
            <a:gd name="T41" fmla="*/ 2147483647 h 1181"/>
            <a:gd name="T42" fmla="*/ 2147483647 w 1765"/>
            <a:gd name="T43" fmla="*/ 2147483647 h 1181"/>
            <a:gd name="T44" fmla="*/ 2147483647 w 1765"/>
            <a:gd name="T45" fmla="*/ 2147483647 h 1181"/>
            <a:gd name="T46" fmla="*/ 2147483647 w 1765"/>
            <a:gd name="T47" fmla="*/ 2147483647 h 1181"/>
            <a:gd name="T48" fmla="*/ 2147483647 w 1765"/>
            <a:gd name="T49" fmla="*/ 2147483647 h 1181"/>
            <a:gd name="T50" fmla="*/ 2147483647 w 1765"/>
            <a:gd name="T51" fmla="*/ 2147483647 h 1181"/>
            <a:gd name="T52" fmla="*/ 2147483647 w 1765"/>
            <a:gd name="T53" fmla="*/ 2147483647 h 1181"/>
            <a:gd name="T54" fmla="*/ 2147483647 w 1765"/>
            <a:gd name="T55" fmla="*/ 2147483647 h 1181"/>
            <a:gd name="T56" fmla="*/ 2147483647 w 1765"/>
            <a:gd name="T57" fmla="*/ 2147483647 h 1181"/>
            <a:gd name="T58" fmla="*/ 2147483647 w 1765"/>
            <a:gd name="T59" fmla="*/ 2147483647 h 1181"/>
            <a:gd name="T60" fmla="*/ 2147483647 w 1765"/>
            <a:gd name="T61" fmla="*/ 2147483647 h 1181"/>
            <a:gd name="T62" fmla="*/ 2147483647 w 1765"/>
            <a:gd name="T63" fmla="*/ 2147483647 h 1181"/>
            <a:gd name="T64" fmla="*/ 2147483647 w 1765"/>
            <a:gd name="T65" fmla="*/ 2147483647 h 1181"/>
            <a:gd name="T66" fmla="*/ 2147483647 w 1765"/>
            <a:gd name="T67" fmla="*/ 2147483647 h 1181"/>
            <a:gd name="T68" fmla="*/ 2147483647 w 1765"/>
            <a:gd name="T69" fmla="*/ 2147483647 h 1181"/>
            <a:gd name="T70" fmla="*/ 2147483647 w 1765"/>
            <a:gd name="T71" fmla="*/ 2147483647 h 1181"/>
            <a:gd name="T72" fmla="*/ 2147483647 w 1765"/>
            <a:gd name="T73" fmla="*/ 2147483647 h 1181"/>
            <a:gd name="T74" fmla="*/ 2147483647 w 1765"/>
            <a:gd name="T75" fmla="*/ 2147483647 h 1181"/>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w 1765"/>
            <a:gd name="T115" fmla="*/ 0 h 1181"/>
            <a:gd name="T116" fmla="*/ 1765 w 1765"/>
            <a:gd name="T117" fmla="*/ 1181 h 1181"/>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T114" t="T115" r="T116" b="T117"/>
          <a:pathLst>
            <a:path w="1765" h="1181">
              <a:moveTo>
                <a:pt x="852" y="901"/>
              </a:moveTo>
              <a:lnTo>
                <a:pt x="852" y="962"/>
              </a:lnTo>
              <a:lnTo>
                <a:pt x="877" y="965"/>
              </a:lnTo>
              <a:lnTo>
                <a:pt x="886" y="1017"/>
              </a:lnTo>
              <a:lnTo>
                <a:pt x="956" y="1017"/>
              </a:lnTo>
              <a:lnTo>
                <a:pt x="995" y="1044"/>
              </a:lnTo>
              <a:lnTo>
                <a:pt x="1056" y="1078"/>
              </a:lnTo>
              <a:lnTo>
                <a:pt x="1129" y="1078"/>
              </a:lnTo>
              <a:lnTo>
                <a:pt x="1178" y="1126"/>
              </a:lnTo>
              <a:lnTo>
                <a:pt x="1257" y="1126"/>
              </a:lnTo>
              <a:lnTo>
                <a:pt x="1321" y="1163"/>
              </a:lnTo>
              <a:lnTo>
                <a:pt x="1382" y="1181"/>
              </a:lnTo>
              <a:lnTo>
                <a:pt x="1437" y="1129"/>
              </a:lnTo>
              <a:lnTo>
                <a:pt x="1528" y="1072"/>
              </a:lnTo>
              <a:lnTo>
                <a:pt x="1494" y="995"/>
              </a:lnTo>
              <a:lnTo>
                <a:pt x="1494" y="950"/>
              </a:lnTo>
              <a:lnTo>
                <a:pt x="1546" y="898"/>
              </a:lnTo>
              <a:lnTo>
                <a:pt x="1525" y="816"/>
              </a:lnTo>
              <a:lnTo>
                <a:pt x="1552" y="755"/>
              </a:lnTo>
              <a:lnTo>
                <a:pt x="1619" y="755"/>
              </a:lnTo>
              <a:lnTo>
                <a:pt x="1649" y="658"/>
              </a:lnTo>
              <a:lnTo>
                <a:pt x="1741" y="618"/>
              </a:lnTo>
              <a:lnTo>
                <a:pt x="1741" y="524"/>
              </a:lnTo>
              <a:lnTo>
                <a:pt x="1765" y="445"/>
              </a:lnTo>
              <a:lnTo>
                <a:pt x="1698" y="424"/>
              </a:lnTo>
              <a:lnTo>
                <a:pt x="1622" y="439"/>
              </a:lnTo>
              <a:lnTo>
                <a:pt x="1567" y="417"/>
              </a:lnTo>
              <a:lnTo>
                <a:pt x="1525" y="393"/>
              </a:lnTo>
              <a:cubicBezTo>
                <a:pt x="1525" y="393"/>
                <a:pt x="1470" y="363"/>
                <a:pt x="1458" y="363"/>
              </a:cubicBezTo>
              <a:cubicBezTo>
                <a:pt x="1446" y="363"/>
                <a:pt x="1382" y="332"/>
                <a:pt x="1382" y="332"/>
              </a:cubicBezTo>
              <a:lnTo>
                <a:pt x="1342" y="293"/>
              </a:lnTo>
              <a:lnTo>
                <a:pt x="1330" y="332"/>
              </a:lnTo>
              <a:lnTo>
                <a:pt x="1269" y="332"/>
              </a:lnTo>
              <a:lnTo>
                <a:pt x="1224" y="278"/>
              </a:lnTo>
              <a:lnTo>
                <a:pt x="1157" y="278"/>
              </a:lnTo>
              <a:cubicBezTo>
                <a:pt x="1157" y="278"/>
                <a:pt x="1154" y="209"/>
                <a:pt x="1140" y="209"/>
              </a:cubicBezTo>
              <a:cubicBezTo>
                <a:pt x="1126" y="209"/>
                <a:pt x="1102" y="171"/>
                <a:pt x="1102" y="171"/>
              </a:cubicBezTo>
              <a:lnTo>
                <a:pt x="1050" y="145"/>
              </a:lnTo>
              <a:lnTo>
                <a:pt x="988" y="145"/>
              </a:lnTo>
              <a:lnTo>
                <a:pt x="938" y="195"/>
              </a:lnTo>
              <a:lnTo>
                <a:pt x="859" y="195"/>
              </a:lnTo>
              <a:lnTo>
                <a:pt x="819" y="235"/>
              </a:lnTo>
              <a:lnTo>
                <a:pt x="754" y="227"/>
              </a:lnTo>
              <a:lnTo>
                <a:pt x="700" y="174"/>
              </a:lnTo>
              <a:lnTo>
                <a:pt x="600" y="174"/>
              </a:lnTo>
              <a:lnTo>
                <a:pt x="545" y="141"/>
              </a:lnTo>
              <a:lnTo>
                <a:pt x="474" y="145"/>
              </a:lnTo>
              <a:lnTo>
                <a:pt x="433" y="104"/>
              </a:lnTo>
              <a:lnTo>
                <a:pt x="351" y="104"/>
              </a:lnTo>
              <a:lnTo>
                <a:pt x="308" y="62"/>
              </a:lnTo>
              <a:lnTo>
                <a:pt x="280" y="0"/>
              </a:lnTo>
              <a:lnTo>
                <a:pt x="207" y="62"/>
              </a:lnTo>
              <a:lnTo>
                <a:pt x="200" y="120"/>
              </a:lnTo>
              <a:lnTo>
                <a:pt x="157" y="163"/>
              </a:lnTo>
              <a:lnTo>
                <a:pt x="148" y="262"/>
              </a:lnTo>
              <a:lnTo>
                <a:pt x="122" y="318"/>
              </a:lnTo>
              <a:lnTo>
                <a:pt x="94" y="367"/>
              </a:lnTo>
              <a:lnTo>
                <a:pt x="28" y="367"/>
              </a:lnTo>
              <a:lnTo>
                <a:pt x="0" y="447"/>
              </a:lnTo>
              <a:lnTo>
                <a:pt x="7" y="476"/>
              </a:lnTo>
              <a:lnTo>
                <a:pt x="70" y="511"/>
              </a:lnTo>
              <a:lnTo>
                <a:pt x="88" y="606"/>
              </a:lnTo>
              <a:lnTo>
                <a:pt x="147" y="665"/>
              </a:lnTo>
              <a:lnTo>
                <a:pt x="210" y="700"/>
              </a:lnTo>
              <a:lnTo>
                <a:pt x="256" y="746"/>
              </a:lnTo>
              <a:lnTo>
                <a:pt x="350" y="769"/>
              </a:lnTo>
              <a:lnTo>
                <a:pt x="423" y="748"/>
              </a:lnTo>
              <a:lnTo>
                <a:pt x="503" y="769"/>
              </a:lnTo>
              <a:lnTo>
                <a:pt x="503" y="819"/>
              </a:lnTo>
              <a:lnTo>
                <a:pt x="541" y="857"/>
              </a:lnTo>
              <a:lnTo>
                <a:pt x="576" y="927"/>
              </a:lnTo>
              <a:lnTo>
                <a:pt x="627" y="967"/>
              </a:lnTo>
              <a:lnTo>
                <a:pt x="656" y="1021"/>
              </a:lnTo>
              <a:lnTo>
                <a:pt x="687" y="983"/>
              </a:lnTo>
              <a:lnTo>
                <a:pt x="742" y="983"/>
              </a:lnTo>
              <a:lnTo>
                <a:pt x="779" y="930"/>
              </a:lnTo>
              <a:lnTo>
                <a:pt x="852" y="901"/>
              </a:lnTo>
              <a:close/>
            </a:path>
          </a:pathLst>
        </a:custGeom>
        <a:solidFill>
          <a:srgbClr val="FFFF80"/>
        </a:solidFill>
        <a:ln w="9525">
          <a:solidFill>
            <a:srgbClr val="000000"/>
          </a:solidFill>
          <a:miter lim="800000"/>
          <a:headEnd/>
          <a:tailEnd/>
        </a:ln>
      </xdr:spPr>
    </xdr:sp>
    <xdr:clientData/>
  </xdr:twoCellAnchor>
  <xdr:twoCellAnchor>
    <xdr:from>
      <xdr:col>2</xdr:col>
      <xdr:colOff>9525</xdr:colOff>
      <xdr:row>16</xdr:row>
      <xdr:rowOff>85725</xdr:rowOff>
    </xdr:from>
    <xdr:to>
      <xdr:col>2</xdr:col>
      <xdr:colOff>257175</xdr:colOff>
      <xdr:row>18</xdr:row>
      <xdr:rowOff>76200</xdr:rowOff>
    </xdr:to>
    <xdr:sp macro="modRegionSelect.Region_Click" textlink="">
      <xdr:nvSpPr>
        <xdr:cNvPr id="125120" name="ShapeReg_33"/>
        <xdr:cNvSpPr>
          <a:spLocks noEditPoints="1"/>
        </xdr:cNvSpPr>
      </xdr:nvSpPr>
      <xdr:spPr bwMode="auto">
        <a:xfrm>
          <a:off x="828675" y="2800350"/>
          <a:ext cx="247650" cy="314325"/>
        </a:xfrm>
        <a:custGeom>
          <a:avLst/>
          <a:gdLst>
            <a:gd name="T0" fmla="*/ 2147483647 w 931"/>
            <a:gd name="T1" fmla="*/ 2147483647 h 1145"/>
            <a:gd name="T2" fmla="*/ 2147483647 w 931"/>
            <a:gd name="T3" fmla="*/ 2147483647 h 1145"/>
            <a:gd name="T4" fmla="*/ 2147483647 w 931"/>
            <a:gd name="T5" fmla="*/ 2147483647 h 1145"/>
            <a:gd name="T6" fmla="*/ 2147483647 w 931"/>
            <a:gd name="T7" fmla="*/ 2147483647 h 1145"/>
            <a:gd name="T8" fmla="*/ 2147483647 w 931"/>
            <a:gd name="T9" fmla="*/ 2147483647 h 1145"/>
            <a:gd name="T10" fmla="*/ 2147483647 w 931"/>
            <a:gd name="T11" fmla="*/ 2147483647 h 1145"/>
            <a:gd name="T12" fmla="*/ 2147483647 w 931"/>
            <a:gd name="T13" fmla="*/ 2147483647 h 1145"/>
            <a:gd name="T14" fmla="*/ 2147483647 w 931"/>
            <a:gd name="T15" fmla="*/ 2147483647 h 1145"/>
            <a:gd name="T16" fmla="*/ 2147483647 w 931"/>
            <a:gd name="T17" fmla="*/ 2147483647 h 1145"/>
            <a:gd name="T18" fmla="*/ 2147483647 w 931"/>
            <a:gd name="T19" fmla="*/ 2147483647 h 1145"/>
            <a:gd name="T20" fmla="*/ 2147483647 w 931"/>
            <a:gd name="T21" fmla="*/ 2147483647 h 1145"/>
            <a:gd name="T22" fmla="*/ 2147483647 w 931"/>
            <a:gd name="T23" fmla="*/ 2147483647 h 1145"/>
            <a:gd name="T24" fmla="*/ 2147483647 w 931"/>
            <a:gd name="T25" fmla="*/ 2147483647 h 1145"/>
            <a:gd name="T26" fmla="*/ 2147483647 w 931"/>
            <a:gd name="T27" fmla="*/ 2147483647 h 1145"/>
            <a:gd name="T28" fmla="*/ 2147483647 w 931"/>
            <a:gd name="T29" fmla="*/ 2147483647 h 1145"/>
            <a:gd name="T30" fmla="*/ 2147483647 w 931"/>
            <a:gd name="T31" fmla="*/ 2147483647 h 1145"/>
            <a:gd name="T32" fmla="*/ 2147483647 w 931"/>
            <a:gd name="T33" fmla="*/ 2147483647 h 1145"/>
            <a:gd name="T34" fmla="*/ 2147483647 w 931"/>
            <a:gd name="T35" fmla="*/ 2147483647 h 1145"/>
            <a:gd name="T36" fmla="*/ 2147483647 w 931"/>
            <a:gd name="T37" fmla="*/ 2147483647 h 1145"/>
            <a:gd name="T38" fmla="*/ 2147483647 w 931"/>
            <a:gd name="T39" fmla="*/ 2147483647 h 1145"/>
            <a:gd name="T40" fmla="*/ 2147483647 w 931"/>
            <a:gd name="T41" fmla="*/ 2147483647 h 1145"/>
            <a:gd name="T42" fmla="*/ 2147483647 w 931"/>
            <a:gd name="T43" fmla="*/ 2147483647 h 1145"/>
            <a:gd name="T44" fmla="*/ 2147483647 w 931"/>
            <a:gd name="T45" fmla="*/ 2147483647 h 1145"/>
            <a:gd name="T46" fmla="*/ 2147483647 w 931"/>
            <a:gd name="T47" fmla="*/ 2147483647 h 1145"/>
            <a:gd name="T48" fmla="*/ 2147483647 w 931"/>
            <a:gd name="T49" fmla="*/ 2147483647 h 1145"/>
            <a:gd name="T50" fmla="*/ 2147483647 w 931"/>
            <a:gd name="T51" fmla="*/ 2147483647 h 1145"/>
            <a:gd name="T52" fmla="*/ 2147483647 w 931"/>
            <a:gd name="T53" fmla="*/ 2147483647 h 1145"/>
            <a:gd name="T54" fmla="*/ 2147483647 w 931"/>
            <a:gd name="T55" fmla="*/ 2147483647 h 1145"/>
            <a:gd name="T56" fmla="*/ 2147483647 w 931"/>
            <a:gd name="T57" fmla="*/ 2147483647 h 1145"/>
            <a:gd name="T58" fmla="*/ 2147483647 w 931"/>
            <a:gd name="T59" fmla="*/ 2147483647 h 1145"/>
            <a:gd name="T60" fmla="*/ 2147483647 w 931"/>
            <a:gd name="T61" fmla="*/ 2147483647 h 1145"/>
            <a:gd name="T62" fmla="*/ 2147483647 w 931"/>
            <a:gd name="T63" fmla="*/ 2147483647 h 1145"/>
            <a:gd name="T64" fmla="*/ 2147483647 w 931"/>
            <a:gd name="T65" fmla="*/ 2147483647 h 1145"/>
            <a:gd name="T66" fmla="*/ 2147483647 w 931"/>
            <a:gd name="T67" fmla="*/ 2147483647 h 1145"/>
            <a:gd name="T68" fmla="*/ 2147483647 w 931"/>
            <a:gd name="T69" fmla="*/ 2147483647 h 1145"/>
            <a:gd name="T70" fmla="*/ 2147483647 w 931"/>
            <a:gd name="T71" fmla="*/ 2147483647 h 1145"/>
            <a:gd name="T72" fmla="*/ 2147483647 w 931"/>
            <a:gd name="T73" fmla="*/ 2147483647 h 1145"/>
            <a:gd name="T74" fmla="*/ 2147483647 w 931"/>
            <a:gd name="T75" fmla="*/ 2147483647 h 1145"/>
            <a:gd name="T76" fmla="*/ 2147483647 w 931"/>
            <a:gd name="T77" fmla="*/ 2147483647 h 1145"/>
            <a:gd name="T78" fmla="*/ 2147483647 w 931"/>
            <a:gd name="T79" fmla="*/ 2147483647 h 1145"/>
            <a:gd name="T80" fmla="*/ 2147483647 w 931"/>
            <a:gd name="T81" fmla="*/ 2147483647 h 1145"/>
            <a:gd name="T82" fmla="*/ 2147483647 w 931"/>
            <a:gd name="T83" fmla="*/ 2147483647 h 1145"/>
            <a:gd name="T84" fmla="*/ 2147483647 w 931"/>
            <a:gd name="T85" fmla="*/ 2147483647 h 1145"/>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w 931"/>
            <a:gd name="T130" fmla="*/ 0 h 1145"/>
            <a:gd name="T131" fmla="*/ 931 w 931"/>
            <a:gd name="T132" fmla="*/ 1145 h 1145"/>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T129" t="T130" r="T131" b="T132"/>
          <a:pathLst>
            <a:path w="931" h="1145">
              <a:moveTo>
                <a:pt x="841" y="790"/>
              </a:moveTo>
              <a:lnTo>
                <a:pt x="819" y="745"/>
              </a:lnTo>
              <a:lnTo>
                <a:pt x="819" y="684"/>
              </a:lnTo>
              <a:lnTo>
                <a:pt x="775" y="665"/>
              </a:lnTo>
              <a:lnTo>
                <a:pt x="752" y="603"/>
              </a:lnTo>
              <a:lnTo>
                <a:pt x="805" y="563"/>
              </a:lnTo>
              <a:lnTo>
                <a:pt x="802" y="501"/>
              </a:lnTo>
              <a:lnTo>
                <a:pt x="840" y="463"/>
              </a:lnTo>
              <a:lnTo>
                <a:pt x="858" y="403"/>
              </a:lnTo>
              <a:lnTo>
                <a:pt x="911" y="378"/>
              </a:lnTo>
              <a:cubicBezTo>
                <a:pt x="911" y="378"/>
                <a:pt x="893" y="324"/>
                <a:pt x="897" y="320"/>
              </a:cubicBezTo>
              <a:cubicBezTo>
                <a:pt x="902" y="315"/>
                <a:pt x="931" y="280"/>
                <a:pt x="931" y="280"/>
              </a:cubicBezTo>
              <a:lnTo>
                <a:pt x="870" y="262"/>
              </a:lnTo>
              <a:lnTo>
                <a:pt x="806" y="225"/>
              </a:lnTo>
              <a:lnTo>
                <a:pt x="727" y="225"/>
              </a:lnTo>
              <a:lnTo>
                <a:pt x="678" y="177"/>
              </a:lnTo>
              <a:lnTo>
                <a:pt x="605" y="177"/>
              </a:lnTo>
              <a:lnTo>
                <a:pt x="544" y="143"/>
              </a:lnTo>
              <a:lnTo>
                <a:pt x="505" y="116"/>
              </a:lnTo>
              <a:lnTo>
                <a:pt x="435" y="116"/>
              </a:lnTo>
              <a:lnTo>
                <a:pt x="426" y="64"/>
              </a:lnTo>
              <a:lnTo>
                <a:pt x="401" y="61"/>
              </a:lnTo>
              <a:lnTo>
                <a:pt x="401" y="0"/>
              </a:lnTo>
              <a:lnTo>
                <a:pt x="328" y="29"/>
              </a:lnTo>
              <a:lnTo>
                <a:pt x="291" y="82"/>
              </a:lnTo>
              <a:lnTo>
                <a:pt x="236" y="82"/>
              </a:lnTo>
              <a:lnTo>
                <a:pt x="205" y="120"/>
              </a:lnTo>
              <a:lnTo>
                <a:pt x="181" y="198"/>
              </a:lnTo>
              <a:lnTo>
                <a:pt x="97" y="233"/>
              </a:lnTo>
              <a:lnTo>
                <a:pt x="33" y="297"/>
              </a:lnTo>
              <a:lnTo>
                <a:pt x="0" y="348"/>
              </a:lnTo>
              <a:lnTo>
                <a:pt x="66" y="367"/>
              </a:lnTo>
              <a:lnTo>
                <a:pt x="97" y="427"/>
              </a:lnTo>
              <a:lnTo>
                <a:pt x="145" y="479"/>
              </a:lnTo>
              <a:lnTo>
                <a:pt x="221" y="479"/>
              </a:lnTo>
              <a:lnTo>
                <a:pt x="250" y="534"/>
              </a:lnTo>
              <a:lnTo>
                <a:pt x="280" y="586"/>
              </a:lnTo>
              <a:lnTo>
                <a:pt x="221" y="685"/>
              </a:lnTo>
              <a:lnTo>
                <a:pt x="221" y="755"/>
              </a:lnTo>
              <a:lnTo>
                <a:pt x="263" y="823"/>
              </a:lnTo>
              <a:lnTo>
                <a:pt x="322" y="835"/>
              </a:lnTo>
              <a:lnTo>
                <a:pt x="322" y="887"/>
              </a:lnTo>
              <a:lnTo>
                <a:pt x="303" y="945"/>
              </a:lnTo>
              <a:lnTo>
                <a:pt x="321" y="1003"/>
              </a:lnTo>
              <a:lnTo>
                <a:pt x="297" y="1081"/>
              </a:lnTo>
              <a:lnTo>
                <a:pt x="305" y="1145"/>
              </a:lnTo>
              <a:lnTo>
                <a:pt x="377" y="1134"/>
              </a:lnTo>
              <a:lnTo>
                <a:pt x="388" y="1084"/>
              </a:lnTo>
              <a:lnTo>
                <a:pt x="446" y="1071"/>
              </a:lnTo>
              <a:lnTo>
                <a:pt x="464" y="1090"/>
              </a:lnTo>
              <a:lnTo>
                <a:pt x="550" y="1087"/>
              </a:lnTo>
              <a:lnTo>
                <a:pt x="576" y="1061"/>
              </a:lnTo>
              <a:lnTo>
                <a:pt x="649" y="1074"/>
              </a:lnTo>
              <a:lnTo>
                <a:pt x="692" y="1090"/>
              </a:lnTo>
              <a:lnTo>
                <a:pt x="741" y="1079"/>
              </a:lnTo>
              <a:lnTo>
                <a:pt x="762" y="1058"/>
              </a:lnTo>
              <a:lnTo>
                <a:pt x="816" y="1064"/>
              </a:lnTo>
              <a:lnTo>
                <a:pt x="872" y="1064"/>
              </a:lnTo>
              <a:lnTo>
                <a:pt x="871" y="996"/>
              </a:lnTo>
              <a:lnTo>
                <a:pt x="902" y="982"/>
              </a:lnTo>
              <a:lnTo>
                <a:pt x="918" y="934"/>
              </a:lnTo>
              <a:lnTo>
                <a:pt x="924" y="845"/>
              </a:lnTo>
              <a:lnTo>
                <a:pt x="887" y="808"/>
              </a:lnTo>
              <a:lnTo>
                <a:pt x="841" y="790"/>
              </a:lnTo>
              <a:close/>
              <a:moveTo>
                <a:pt x="608" y="551"/>
              </a:moveTo>
              <a:lnTo>
                <a:pt x="579" y="592"/>
              </a:lnTo>
              <a:lnTo>
                <a:pt x="589" y="642"/>
              </a:lnTo>
              <a:lnTo>
                <a:pt x="525" y="642"/>
              </a:lnTo>
              <a:lnTo>
                <a:pt x="507" y="624"/>
              </a:lnTo>
              <a:lnTo>
                <a:pt x="488" y="604"/>
              </a:lnTo>
              <a:lnTo>
                <a:pt x="454" y="639"/>
              </a:lnTo>
              <a:lnTo>
                <a:pt x="407" y="642"/>
              </a:lnTo>
              <a:lnTo>
                <a:pt x="427" y="590"/>
              </a:lnTo>
              <a:lnTo>
                <a:pt x="427" y="548"/>
              </a:lnTo>
              <a:lnTo>
                <a:pt x="427" y="501"/>
              </a:lnTo>
              <a:lnTo>
                <a:pt x="460" y="506"/>
              </a:lnTo>
              <a:lnTo>
                <a:pt x="489" y="462"/>
              </a:lnTo>
              <a:lnTo>
                <a:pt x="479" y="437"/>
              </a:lnTo>
              <a:lnTo>
                <a:pt x="508" y="410"/>
              </a:lnTo>
              <a:lnTo>
                <a:pt x="550" y="399"/>
              </a:lnTo>
              <a:lnTo>
                <a:pt x="549" y="431"/>
              </a:lnTo>
              <a:lnTo>
                <a:pt x="564" y="460"/>
              </a:lnTo>
              <a:lnTo>
                <a:pt x="566" y="467"/>
              </a:lnTo>
              <a:lnTo>
                <a:pt x="612" y="486"/>
              </a:lnTo>
              <a:lnTo>
                <a:pt x="644" y="518"/>
              </a:lnTo>
              <a:lnTo>
                <a:pt x="608" y="551"/>
              </a:lnTo>
              <a:close/>
            </a:path>
          </a:pathLst>
        </a:custGeom>
        <a:solidFill>
          <a:srgbClr val="810000"/>
        </a:solidFill>
        <a:ln w="9525">
          <a:solidFill>
            <a:srgbClr val="000000"/>
          </a:solidFill>
          <a:miter lim="800000"/>
          <a:headEnd/>
          <a:tailEnd/>
        </a:ln>
      </xdr:spPr>
    </xdr:sp>
    <xdr:clientData/>
  </xdr:twoCellAnchor>
  <xdr:twoCellAnchor>
    <xdr:from>
      <xdr:col>2</xdr:col>
      <xdr:colOff>114300</xdr:colOff>
      <xdr:row>17</xdr:row>
      <xdr:rowOff>38100</xdr:rowOff>
    </xdr:from>
    <xdr:to>
      <xdr:col>2</xdr:col>
      <xdr:colOff>180975</xdr:colOff>
      <xdr:row>17</xdr:row>
      <xdr:rowOff>104775</xdr:rowOff>
    </xdr:to>
    <xdr:sp macro="modRegionSelect.Region_Click" textlink="">
      <xdr:nvSpPr>
        <xdr:cNvPr id="125121" name="ShapeReg_12"/>
        <xdr:cNvSpPr>
          <a:spLocks/>
        </xdr:cNvSpPr>
      </xdr:nvSpPr>
      <xdr:spPr bwMode="auto">
        <a:xfrm>
          <a:off x="933450" y="2914650"/>
          <a:ext cx="66675" cy="66675"/>
        </a:xfrm>
        <a:custGeom>
          <a:avLst/>
          <a:gdLst>
            <a:gd name="T0" fmla="*/ 2147483647 w 7"/>
            <a:gd name="T1" fmla="*/ 2147483647 h 7"/>
            <a:gd name="T2" fmla="*/ 2147483647 w 7"/>
            <a:gd name="T3" fmla="*/ 2147483647 h 7"/>
            <a:gd name="T4" fmla="*/ 2147483647 w 7"/>
            <a:gd name="T5" fmla="*/ 2147483647 h 7"/>
            <a:gd name="T6" fmla="*/ 2147483647 w 7"/>
            <a:gd name="T7" fmla="*/ 0 h 7"/>
            <a:gd name="T8" fmla="*/ 2147483647 w 7"/>
            <a:gd name="T9" fmla="*/ 0 h 7"/>
            <a:gd name="T10" fmla="*/ 2147483647 w 7"/>
            <a:gd name="T11" fmla="*/ 2147483647 h 7"/>
            <a:gd name="T12" fmla="*/ 2147483647 w 7"/>
            <a:gd name="T13" fmla="*/ 2147483647 h 7"/>
            <a:gd name="T14" fmla="*/ 2147483647 w 7"/>
            <a:gd name="T15" fmla="*/ 2147483647 h 7"/>
            <a:gd name="T16" fmla="*/ 2147483647 w 7"/>
            <a:gd name="T17" fmla="*/ 2147483647 h 7"/>
            <a:gd name="T18" fmla="*/ 2147483647 w 7"/>
            <a:gd name="T19" fmla="*/ 2147483647 h 7"/>
            <a:gd name="T20" fmla="*/ 2147483647 w 7"/>
            <a:gd name="T21" fmla="*/ 2147483647 h 7"/>
            <a:gd name="T22" fmla="*/ 0 w 7"/>
            <a:gd name="T23" fmla="*/ 2147483647 h 7"/>
            <a:gd name="T24" fmla="*/ 2147483647 w 7"/>
            <a:gd name="T25" fmla="*/ 2147483647 h 7"/>
            <a:gd name="T26" fmla="*/ 2147483647 w 7"/>
            <a:gd name="T27" fmla="*/ 2147483647 h 7"/>
            <a:gd name="T28" fmla="*/ 2147483647 w 7"/>
            <a:gd name="T29" fmla="*/ 2147483647 h 7"/>
            <a:gd name="T30" fmla="*/ 2147483647 w 7"/>
            <a:gd name="T31" fmla="*/ 2147483647 h 7"/>
            <a:gd name="T32" fmla="*/ 2147483647 w 7"/>
            <a:gd name="T33" fmla="*/ 2147483647 h 7"/>
            <a:gd name="T34" fmla="*/ 2147483647 w 7"/>
            <a:gd name="T35" fmla="*/ 2147483647 h 7"/>
            <a:gd name="T36" fmla="*/ 2147483647 w 7"/>
            <a:gd name="T37" fmla="*/ 2147483647 h 7"/>
            <a:gd name="T38" fmla="*/ 2147483647 w 7"/>
            <a:gd name="T39" fmla="*/ 2147483647 h 7"/>
            <a:gd name="T40" fmla="*/ 2147483647 w 7"/>
            <a:gd name="T41" fmla="*/ 2147483647 h 7"/>
            <a:gd name="T42" fmla="*/ 2147483647 w 7"/>
            <a:gd name="T43" fmla="*/ 2147483647 h 7"/>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w 7"/>
            <a:gd name="T67" fmla="*/ 0 h 7"/>
            <a:gd name="T68" fmla="*/ 7 w 7"/>
            <a:gd name="T69" fmla="*/ 7 h 7"/>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T66" t="T67" r="T68" b="T69"/>
          <a:pathLst>
            <a:path w="7" h="7">
              <a:moveTo>
                <a:pt x="5" y="2"/>
              </a:moveTo>
              <a:lnTo>
                <a:pt x="5" y="1"/>
              </a:lnTo>
              <a:lnTo>
                <a:pt x="4" y="1"/>
              </a:lnTo>
              <a:lnTo>
                <a:pt x="4" y="0"/>
              </a:lnTo>
              <a:lnTo>
                <a:pt x="3" y="0"/>
              </a:lnTo>
              <a:lnTo>
                <a:pt x="2" y="1"/>
              </a:lnTo>
              <a:lnTo>
                <a:pt x="3" y="2"/>
              </a:lnTo>
              <a:lnTo>
                <a:pt x="2" y="3"/>
              </a:lnTo>
              <a:lnTo>
                <a:pt x="1" y="3"/>
              </a:lnTo>
              <a:lnTo>
                <a:pt x="1" y="4"/>
              </a:lnTo>
              <a:lnTo>
                <a:pt x="1" y="5"/>
              </a:lnTo>
              <a:lnTo>
                <a:pt x="0" y="7"/>
              </a:lnTo>
              <a:lnTo>
                <a:pt x="1" y="7"/>
              </a:lnTo>
              <a:lnTo>
                <a:pt x="2" y="6"/>
              </a:lnTo>
              <a:lnTo>
                <a:pt x="3" y="6"/>
              </a:lnTo>
              <a:lnTo>
                <a:pt x="4" y="7"/>
              </a:lnTo>
              <a:lnTo>
                <a:pt x="5" y="7"/>
              </a:lnTo>
              <a:lnTo>
                <a:pt x="5" y="5"/>
              </a:lnTo>
              <a:lnTo>
                <a:pt x="6" y="4"/>
              </a:lnTo>
              <a:lnTo>
                <a:pt x="7" y="3"/>
              </a:lnTo>
              <a:lnTo>
                <a:pt x="6" y="2"/>
              </a:lnTo>
              <a:lnTo>
                <a:pt x="5" y="2"/>
              </a:lnTo>
              <a:close/>
            </a:path>
          </a:pathLst>
        </a:custGeom>
        <a:solidFill>
          <a:srgbClr val="FFFF80"/>
        </a:solidFill>
        <a:ln w="9525">
          <a:solidFill>
            <a:srgbClr val="000000"/>
          </a:solidFill>
          <a:miter lim="800000"/>
          <a:headEnd/>
          <a:tailEnd/>
        </a:ln>
      </xdr:spPr>
    </xdr:sp>
    <xdr:clientData/>
  </xdr:twoCellAnchor>
  <xdr:twoCellAnchor>
    <xdr:from>
      <xdr:col>3</xdr:col>
      <xdr:colOff>561975</xdr:colOff>
      <xdr:row>11</xdr:row>
      <xdr:rowOff>152400</xdr:rowOff>
    </xdr:from>
    <xdr:to>
      <xdr:col>5</xdr:col>
      <xdr:colOff>276225</xdr:colOff>
      <xdr:row>15</xdr:row>
      <xdr:rowOff>57150</xdr:rowOff>
    </xdr:to>
    <xdr:grpSp>
      <xdr:nvGrpSpPr>
        <xdr:cNvPr id="125122" name="ShapeReg_35"/>
        <xdr:cNvGrpSpPr>
          <a:grpSpLocks/>
        </xdr:cNvGrpSpPr>
      </xdr:nvGrpSpPr>
      <xdr:grpSpPr bwMode="auto">
        <a:xfrm>
          <a:off x="1990725" y="2057400"/>
          <a:ext cx="933450" cy="552450"/>
          <a:chOff x="215" y="216"/>
          <a:chExt cx="98" cy="58"/>
        </a:xfrm>
      </xdr:grpSpPr>
      <xdr:sp macro="modRegionSelect.Region_Click" textlink="">
        <xdr:nvSpPr>
          <xdr:cNvPr id="125268" name="Groupp35_2"/>
          <xdr:cNvSpPr>
            <a:spLocks/>
          </xdr:cNvSpPr>
        </xdr:nvSpPr>
        <xdr:spPr bwMode="auto">
          <a:xfrm>
            <a:off x="293" y="232"/>
            <a:ext cx="6" cy="9"/>
          </a:xfrm>
          <a:custGeom>
            <a:avLst/>
            <a:gdLst>
              <a:gd name="T0" fmla="*/ 2147301205 w 6"/>
              <a:gd name="T1" fmla="*/ 0 h 9"/>
              <a:gd name="T2" fmla="*/ 2147301205 w 6"/>
              <a:gd name="T3" fmla="*/ 2147300978 h 9"/>
              <a:gd name="T4" fmla="*/ 0 w 6"/>
              <a:gd name="T5" fmla="*/ 2147300978 h 9"/>
              <a:gd name="T6" fmla="*/ 0 w 6"/>
              <a:gd name="T7" fmla="*/ 2147300978 h 9"/>
              <a:gd name="T8" fmla="*/ 0 w 6"/>
              <a:gd name="T9" fmla="*/ 2147300978 h 9"/>
              <a:gd name="T10" fmla="*/ 2147301205 w 6"/>
              <a:gd name="T11" fmla="*/ 2147300978 h 9"/>
              <a:gd name="T12" fmla="*/ 2147301205 w 6"/>
              <a:gd name="T13" fmla="*/ 2147300978 h 9"/>
              <a:gd name="T14" fmla="*/ 2147301205 w 6"/>
              <a:gd name="T15" fmla="*/ 2147300978 h 9"/>
              <a:gd name="T16" fmla="*/ 2147301205 w 6"/>
              <a:gd name="T17" fmla="*/ 2147300978 h 9"/>
              <a:gd name="T18" fmla="*/ 2147301205 w 6"/>
              <a:gd name="T19" fmla="*/ 2147300978 h 9"/>
              <a:gd name="T20" fmla="*/ 2147301205 w 6"/>
              <a:gd name="T21" fmla="*/ 2147300978 h 9"/>
              <a:gd name="T22" fmla="*/ 2147301205 w 6"/>
              <a:gd name="T23" fmla="*/ 0 h 9"/>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6"/>
              <a:gd name="T37" fmla="*/ 0 h 9"/>
              <a:gd name="T38" fmla="*/ 6 w 6"/>
              <a:gd name="T39" fmla="*/ 9 h 9"/>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6" h="9">
                <a:moveTo>
                  <a:pt x="3" y="0"/>
                </a:moveTo>
                <a:lnTo>
                  <a:pt x="1" y="1"/>
                </a:lnTo>
                <a:lnTo>
                  <a:pt x="0" y="1"/>
                </a:lnTo>
                <a:lnTo>
                  <a:pt x="0" y="5"/>
                </a:lnTo>
                <a:lnTo>
                  <a:pt x="0" y="6"/>
                </a:lnTo>
                <a:lnTo>
                  <a:pt x="2" y="7"/>
                </a:lnTo>
                <a:lnTo>
                  <a:pt x="2" y="9"/>
                </a:lnTo>
                <a:lnTo>
                  <a:pt x="5" y="9"/>
                </a:lnTo>
                <a:lnTo>
                  <a:pt x="6" y="7"/>
                </a:lnTo>
                <a:lnTo>
                  <a:pt x="4" y="5"/>
                </a:lnTo>
                <a:lnTo>
                  <a:pt x="4" y="3"/>
                </a:lnTo>
                <a:lnTo>
                  <a:pt x="3" y="0"/>
                </a:lnTo>
                <a:close/>
              </a:path>
            </a:pathLst>
          </a:custGeom>
          <a:solidFill>
            <a:srgbClr val="62D2C5"/>
          </a:solidFill>
          <a:ln w="9525">
            <a:solidFill>
              <a:srgbClr val="000000"/>
            </a:solidFill>
            <a:miter lim="800000"/>
            <a:headEnd/>
            <a:tailEnd/>
          </a:ln>
        </xdr:spPr>
      </xdr:sp>
      <xdr:sp macro="modRegionSelect.Region_Click" textlink="">
        <xdr:nvSpPr>
          <xdr:cNvPr id="125269" name="Groupp35_1"/>
          <xdr:cNvSpPr>
            <a:spLocks/>
          </xdr:cNvSpPr>
        </xdr:nvSpPr>
        <xdr:spPr bwMode="auto">
          <a:xfrm>
            <a:off x="248" y="221"/>
            <a:ext cx="9" cy="9"/>
          </a:xfrm>
          <a:custGeom>
            <a:avLst/>
            <a:gdLst>
              <a:gd name="T0" fmla="*/ 2147300978 w 9"/>
              <a:gd name="T1" fmla="*/ 0 h 9"/>
              <a:gd name="T2" fmla="*/ 2147300978 w 9"/>
              <a:gd name="T3" fmla="*/ 2147300978 h 9"/>
              <a:gd name="T4" fmla="*/ 2147300978 w 9"/>
              <a:gd name="T5" fmla="*/ 2147300978 h 9"/>
              <a:gd name="T6" fmla="*/ 0 w 9"/>
              <a:gd name="T7" fmla="*/ 2147300978 h 9"/>
              <a:gd name="T8" fmla="*/ 2147300978 w 9"/>
              <a:gd name="T9" fmla="*/ 2147300978 h 9"/>
              <a:gd name="T10" fmla="*/ 2147300978 w 9"/>
              <a:gd name="T11" fmla="*/ 2147300978 h 9"/>
              <a:gd name="T12" fmla="*/ 2147300978 w 9"/>
              <a:gd name="T13" fmla="*/ 2147300978 h 9"/>
              <a:gd name="T14" fmla="*/ 2147300978 w 9"/>
              <a:gd name="T15" fmla="*/ 2147300978 h 9"/>
              <a:gd name="T16" fmla="*/ 2147300978 w 9"/>
              <a:gd name="T17" fmla="*/ 2147300978 h 9"/>
              <a:gd name="T18" fmla="*/ 2147300978 w 9"/>
              <a:gd name="T19" fmla="*/ 2147300978 h 9"/>
              <a:gd name="T20" fmla="*/ 2147300978 w 9"/>
              <a:gd name="T21" fmla="*/ 2147300978 h 9"/>
              <a:gd name="T22" fmla="*/ 2147300978 w 9"/>
              <a:gd name="T23" fmla="*/ 2147300978 h 9"/>
              <a:gd name="T24" fmla="*/ 2147300978 w 9"/>
              <a:gd name="T25" fmla="*/ 0 h 9"/>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9"/>
              <a:gd name="T40" fmla="*/ 0 h 9"/>
              <a:gd name="T41" fmla="*/ 9 w 9"/>
              <a:gd name="T42" fmla="*/ 9 h 9"/>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9" h="9">
                <a:moveTo>
                  <a:pt x="5" y="0"/>
                </a:moveTo>
                <a:lnTo>
                  <a:pt x="3" y="1"/>
                </a:lnTo>
                <a:lnTo>
                  <a:pt x="1" y="3"/>
                </a:lnTo>
                <a:lnTo>
                  <a:pt x="0" y="5"/>
                </a:lnTo>
                <a:lnTo>
                  <a:pt x="1" y="7"/>
                </a:lnTo>
                <a:lnTo>
                  <a:pt x="3" y="8"/>
                </a:lnTo>
                <a:lnTo>
                  <a:pt x="4" y="9"/>
                </a:lnTo>
                <a:lnTo>
                  <a:pt x="6" y="7"/>
                </a:lnTo>
                <a:lnTo>
                  <a:pt x="8" y="8"/>
                </a:lnTo>
                <a:lnTo>
                  <a:pt x="9" y="5"/>
                </a:lnTo>
                <a:lnTo>
                  <a:pt x="8" y="3"/>
                </a:lnTo>
                <a:lnTo>
                  <a:pt x="7" y="1"/>
                </a:lnTo>
                <a:lnTo>
                  <a:pt x="5" y="0"/>
                </a:lnTo>
                <a:close/>
              </a:path>
            </a:pathLst>
          </a:custGeom>
          <a:solidFill>
            <a:srgbClr val="62D2C5"/>
          </a:solidFill>
          <a:ln w="9525">
            <a:solidFill>
              <a:srgbClr val="000000"/>
            </a:solidFill>
            <a:miter lim="800000"/>
            <a:headEnd/>
            <a:tailEnd/>
          </a:ln>
        </xdr:spPr>
      </xdr:sp>
      <xdr:sp macro="modRegionSelect.Region_Click" textlink="">
        <xdr:nvSpPr>
          <xdr:cNvPr id="125270" name="ShapeReg_35"/>
          <xdr:cNvSpPr>
            <a:spLocks/>
          </xdr:cNvSpPr>
        </xdr:nvSpPr>
        <xdr:spPr bwMode="auto">
          <a:xfrm>
            <a:off x="215" y="216"/>
            <a:ext cx="98" cy="58"/>
          </a:xfrm>
          <a:custGeom>
            <a:avLst/>
            <a:gdLst>
              <a:gd name="T0" fmla="*/ 0 w 3455"/>
              <a:gd name="T1" fmla="*/ 0 h 2035"/>
              <a:gd name="T2" fmla="*/ 0 w 3455"/>
              <a:gd name="T3" fmla="*/ 0 h 2035"/>
              <a:gd name="T4" fmla="*/ 0 w 3455"/>
              <a:gd name="T5" fmla="*/ 0 h 2035"/>
              <a:gd name="T6" fmla="*/ 0 w 3455"/>
              <a:gd name="T7" fmla="*/ 0 h 2035"/>
              <a:gd name="T8" fmla="*/ 0 w 3455"/>
              <a:gd name="T9" fmla="*/ 0 h 2035"/>
              <a:gd name="T10" fmla="*/ 0 w 3455"/>
              <a:gd name="T11" fmla="*/ 0 h 2035"/>
              <a:gd name="T12" fmla="*/ 0 w 3455"/>
              <a:gd name="T13" fmla="*/ 0 h 2035"/>
              <a:gd name="T14" fmla="*/ 0 w 3455"/>
              <a:gd name="T15" fmla="*/ 0 h 2035"/>
              <a:gd name="T16" fmla="*/ 0 w 3455"/>
              <a:gd name="T17" fmla="*/ 0 h 2035"/>
              <a:gd name="T18" fmla="*/ 0 w 3455"/>
              <a:gd name="T19" fmla="*/ 0 h 2035"/>
              <a:gd name="T20" fmla="*/ 0 w 3455"/>
              <a:gd name="T21" fmla="*/ 0 h 2035"/>
              <a:gd name="T22" fmla="*/ 0 w 3455"/>
              <a:gd name="T23" fmla="*/ 0 h 2035"/>
              <a:gd name="T24" fmla="*/ 0 w 3455"/>
              <a:gd name="T25" fmla="*/ 0 h 2035"/>
              <a:gd name="T26" fmla="*/ 0 w 3455"/>
              <a:gd name="T27" fmla="*/ 0 h 2035"/>
              <a:gd name="T28" fmla="*/ 0 w 3455"/>
              <a:gd name="T29" fmla="*/ 0 h 2035"/>
              <a:gd name="T30" fmla="*/ 0 w 3455"/>
              <a:gd name="T31" fmla="*/ 0 h 2035"/>
              <a:gd name="T32" fmla="*/ 0 w 3455"/>
              <a:gd name="T33" fmla="*/ 0 h 2035"/>
              <a:gd name="T34" fmla="*/ 0 w 3455"/>
              <a:gd name="T35" fmla="*/ 0 h 2035"/>
              <a:gd name="T36" fmla="*/ 0 w 3455"/>
              <a:gd name="T37" fmla="*/ 0 h 2035"/>
              <a:gd name="T38" fmla="*/ 0 w 3455"/>
              <a:gd name="T39" fmla="*/ 0 h 2035"/>
              <a:gd name="T40" fmla="*/ 0 w 3455"/>
              <a:gd name="T41" fmla="*/ 0 h 2035"/>
              <a:gd name="T42" fmla="*/ 0 w 3455"/>
              <a:gd name="T43" fmla="*/ 0 h 2035"/>
              <a:gd name="T44" fmla="*/ 0 w 3455"/>
              <a:gd name="T45" fmla="*/ 0 h 2035"/>
              <a:gd name="T46" fmla="*/ 0 w 3455"/>
              <a:gd name="T47" fmla="*/ 0 h 2035"/>
              <a:gd name="T48" fmla="*/ 0 w 3455"/>
              <a:gd name="T49" fmla="*/ 0 h 2035"/>
              <a:gd name="T50" fmla="*/ 0 w 3455"/>
              <a:gd name="T51" fmla="*/ 0 h 2035"/>
              <a:gd name="T52" fmla="*/ 0 w 3455"/>
              <a:gd name="T53" fmla="*/ 0 h 2035"/>
              <a:gd name="T54" fmla="*/ 0 w 3455"/>
              <a:gd name="T55" fmla="*/ 0 h 2035"/>
              <a:gd name="T56" fmla="*/ 0 w 3455"/>
              <a:gd name="T57" fmla="*/ 0 h 2035"/>
              <a:gd name="T58" fmla="*/ 0 w 3455"/>
              <a:gd name="T59" fmla="*/ 0 h 2035"/>
              <a:gd name="T60" fmla="*/ 0 w 3455"/>
              <a:gd name="T61" fmla="*/ 0 h 2035"/>
              <a:gd name="T62" fmla="*/ 0 w 3455"/>
              <a:gd name="T63" fmla="*/ 0 h 2035"/>
              <a:gd name="T64" fmla="*/ 0 w 3455"/>
              <a:gd name="T65" fmla="*/ 0 h 2035"/>
              <a:gd name="T66" fmla="*/ 0 w 3455"/>
              <a:gd name="T67" fmla="*/ 0 h 2035"/>
              <a:gd name="T68" fmla="*/ 0 w 3455"/>
              <a:gd name="T69" fmla="*/ 0 h 2035"/>
              <a:gd name="T70" fmla="*/ 0 w 3455"/>
              <a:gd name="T71" fmla="*/ 0 h 2035"/>
              <a:gd name="T72" fmla="*/ 0 w 3455"/>
              <a:gd name="T73" fmla="*/ 0 h 2035"/>
              <a:gd name="T74" fmla="*/ 0 w 3455"/>
              <a:gd name="T75" fmla="*/ 0 h 2035"/>
              <a:gd name="T76" fmla="*/ 0 w 3455"/>
              <a:gd name="T77" fmla="*/ 0 h 2035"/>
              <a:gd name="T78" fmla="*/ 0 w 3455"/>
              <a:gd name="T79" fmla="*/ 0 h 2035"/>
              <a:gd name="T80" fmla="*/ 0 w 3455"/>
              <a:gd name="T81" fmla="*/ 0 h 2035"/>
              <a:gd name="T82" fmla="*/ 0 w 3455"/>
              <a:gd name="T83" fmla="*/ 0 h 2035"/>
              <a:gd name="T84" fmla="*/ 0 w 3455"/>
              <a:gd name="T85" fmla="*/ 0 h 2035"/>
              <a:gd name="T86" fmla="*/ 0 w 3455"/>
              <a:gd name="T87" fmla="*/ 0 h 2035"/>
              <a:gd name="T88" fmla="*/ 0 w 3455"/>
              <a:gd name="T89" fmla="*/ 0 h 2035"/>
              <a:gd name="T90" fmla="*/ 0 w 3455"/>
              <a:gd name="T91" fmla="*/ 0 h 2035"/>
              <a:gd name="T92" fmla="*/ 0 w 3455"/>
              <a:gd name="T93" fmla="*/ 0 h 2035"/>
              <a:gd name="T94" fmla="*/ 0 w 3455"/>
              <a:gd name="T95" fmla="*/ 0 h 2035"/>
              <a:gd name="T96" fmla="*/ 0 w 3455"/>
              <a:gd name="T97" fmla="*/ 0 h 2035"/>
              <a:gd name="T98" fmla="*/ 0 w 3455"/>
              <a:gd name="T99" fmla="*/ 0 h 2035"/>
              <a:gd name="T100" fmla="*/ 0 w 3455"/>
              <a:gd name="T101" fmla="*/ 0 h 2035"/>
              <a:gd name="T102" fmla="*/ 0 w 3455"/>
              <a:gd name="T103" fmla="*/ 0 h 2035"/>
              <a:gd name="T104" fmla="*/ 0 w 3455"/>
              <a:gd name="T105" fmla="*/ 0 h 2035"/>
              <a:gd name="T106" fmla="*/ 0 w 3455"/>
              <a:gd name="T107" fmla="*/ 0 h 2035"/>
              <a:gd name="T108" fmla="*/ 0 w 3455"/>
              <a:gd name="T109" fmla="*/ 0 h 2035"/>
              <a:gd name="T110" fmla="*/ 0 w 3455"/>
              <a:gd name="T111" fmla="*/ 0 h 2035"/>
              <a:gd name="T112" fmla="*/ 0 w 3455"/>
              <a:gd name="T113" fmla="*/ 0 h 2035"/>
              <a:gd name="T114" fmla="*/ 0 w 3455"/>
              <a:gd name="T115" fmla="*/ 0 h 2035"/>
              <a:gd name="T116" fmla="*/ 0 w 3455"/>
              <a:gd name="T117" fmla="*/ 0 h 2035"/>
              <a:gd name="T118" fmla="*/ 0 w 3455"/>
              <a:gd name="T119" fmla="*/ 0 h 2035"/>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w 3455"/>
              <a:gd name="T181" fmla="*/ 0 h 2035"/>
              <a:gd name="T182" fmla="*/ 3455 w 3455"/>
              <a:gd name="T183" fmla="*/ 2035 h 2035"/>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T180" t="T181" r="T182" b="T183"/>
            <a:pathLst>
              <a:path w="3455" h="2035">
                <a:moveTo>
                  <a:pt x="3455" y="1334"/>
                </a:moveTo>
                <a:lnTo>
                  <a:pt x="3417" y="1390"/>
                </a:lnTo>
                <a:lnTo>
                  <a:pt x="3371" y="1436"/>
                </a:lnTo>
                <a:lnTo>
                  <a:pt x="3343" y="1464"/>
                </a:lnTo>
                <a:lnTo>
                  <a:pt x="3389" y="1508"/>
                </a:lnTo>
                <a:lnTo>
                  <a:pt x="3398" y="1543"/>
                </a:lnTo>
                <a:lnTo>
                  <a:pt x="3433" y="1555"/>
                </a:lnTo>
                <a:lnTo>
                  <a:pt x="3433" y="1628"/>
                </a:lnTo>
                <a:lnTo>
                  <a:pt x="3433" y="1715"/>
                </a:lnTo>
                <a:lnTo>
                  <a:pt x="3389" y="1715"/>
                </a:lnTo>
                <a:lnTo>
                  <a:pt x="3335" y="1684"/>
                </a:lnTo>
                <a:lnTo>
                  <a:pt x="3281" y="1684"/>
                </a:lnTo>
                <a:lnTo>
                  <a:pt x="3187" y="1764"/>
                </a:lnTo>
                <a:lnTo>
                  <a:pt x="3104" y="1769"/>
                </a:lnTo>
                <a:lnTo>
                  <a:pt x="3067" y="1858"/>
                </a:lnTo>
                <a:lnTo>
                  <a:pt x="2942" y="1837"/>
                </a:lnTo>
                <a:lnTo>
                  <a:pt x="2909" y="1891"/>
                </a:lnTo>
                <a:lnTo>
                  <a:pt x="2855" y="1945"/>
                </a:lnTo>
                <a:lnTo>
                  <a:pt x="2801" y="1976"/>
                </a:lnTo>
                <a:lnTo>
                  <a:pt x="2695" y="2014"/>
                </a:lnTo>
                <a:lnTo>
                  <a:pt x="2606" y="2035"/>
                </a:lnTo>
                <a:lnTo>
                  <a:pt x="2500" y="1981"/>
                </a:lnTo>
                <a:lnTo>
                  <a:pt x="2443" y="1992"/>
                </a:lnTo>
                <a:lnTo>
                  <a:pt x="2380" y="1938"/>
                </a:lnTo>
                <a:lnTo>
                  <a:pt x="2255" y="1889"/>
                </a:lnTo>
                <a:lnTo>
                  <a:pt x="2128" y="1807"/>
                </a:lnTo>
                <a:lnTo>
                  <a:pt x="2034" y="1769"/>
                </a:lnTo>
                <a:lnTo>
                  <a:pt x="1881" y="1710"/>
                </a:lnTo>
                <a:lnTo>
                  <a:pt x="1806" y="1635"/>
                </a:lnTo>
                <a:lnTo>
                  <a:pt x="1714" y="1626"/>
                </a:lnTo>
                <a:lnTo>
                  <a:pt x="1566" y="1529"/>
                </a:lnTo>
                <a:lnTo>
                  <a:pt x="1492" y="1455"/>
                </a:lnTo>
                <a:lnTo>
                  <a:pt x="1378" y="1404"/>
                </a:lnTo>
                <a:lnTo>
                  <a:pt x="1265" y="1308"/>
                </a:lnTo>
                <a:lnTo>
                  <a:pt x="1162" y="1320"/>
                </a:lnTo>
                <a:lnTo>
                  <a:pt x="1084" y="1371"/>
                </a:lnTo>
                <a:lnTo>
                  <a:pt x="595" y="1374"/>
                </a:lnTo>
                <a:lnTo>
                  <a:pt x="556" y="1335"/>
                </a:lnTo>
                <a:lnTo>
                  <a:pt x="465" y="1294"/>
                </a:lnTo>
                <a:lnTo>
                  <a:pt x="456" y="1322"/>
                </a:lnTo>
                <a:lnTo>
                  <a:pt x="376" y="1350"/>
                </a:lnTo>
                <a:lnTo>
                  <a:pt x="331" y="1334"/>
                </a:lnTo>
                <a:cubicBezTo>
                  <a:pt x="331" y="1334"/>
                  <a:pt x="284" y="1277"/>
                  <a:pt x="275" y="1268"/>
                </a:cubicBezTo>
                <a:lnTo>
                  <a:pt x="233" y="1226"/>
                </a:lnTo>
                <a:lnTo>
                  <a:pt x="214" y="1146"/>
                </a:lnTo>
                <a:lnTo>
                  <a:pt x="141" y="1073"/>
                </a:lnTo>
                <a:lnTo>
                  <a:pt x="99" y="1019"/>
                </a:lnTo>
                <a:lnTo>
                  <a:pt x="73" y="920"/>
                </a:lnTo>
                <a:lnTo>
                  <a:pt x="37" y="842"/>
                </a:lnTo>
                <a:lnTo>
                  <a:pt x="0" y="795"/>
                </a:lnTo>
                <a:lnTo>
                  <a:pt x="113" y="772"/>
                </a:lnTo>
                <a:lnTo>
                  <a:pt x="207" y="635"/>
                </a:lnTo>
                <a:lnTo>
                  <a:pt x="207" y="518"/>
                </a:lnTo>
                <a:lnTo>
                  <a:pt x="244" y="438"/>
                </a:lnTo>
                <a:lnTo>
                  <a:pt x="367" y="377"/>
                </a:lnTo>
                <a:lnTo>
                  <a:pt x="367" y="301"/>
                </a:lnTo>
                <a:lnTo>
                  <a:pt x="484" y="231"/>
                </a:lnTo>
                <a:lnTo>
                  <a:pt x="484" y="113"/>
                </a:lnTo>
                <a:lnTo>
                  <a:pt x="465" y="0"/>
                </a:lnTo>
                <a:lnTo>
                  <a:pt x="545" y="0"/>
                </a:lnTo>
                <a:lnTo>
                  <a:pt x="571" y="59"/>
                </a:lnTo>
                <a:lnTo>
                  <a:pt x="677" y="165"/>
                </a:lnTo>
                <a:lnTo>
                  <a:pt x="757" y="287"/>
                </a:lnTo>
                <a:lnTo>
                  <a:pt x="757" y="452"/>
                </a:lnTo>
                <a:lnTo>
                  <a:pt x="729" y="537"/>
                </a:lnTo>
                <a:lnTo>
                  <a:pt x="686" y="579"/>
                </a:lnTo>
                <a:lnTo>
                  <a:pt x="616" y="508"/>
                </a:lnTo>
                <a:lnTo>
                  <a:pt x="517" y="485"/>
                </a:lnTo>
                <a:lnTo>
                  <a:pt x="367" y="537"/>
                </a:lnTo>
                <a:lnTo>
                  <a:pt x="367" y="659"/>
                </a:lnTo>
                <a:lnTo>
                  <a:pt x="404" y="772"/>
                </a:lnTo>
                <a:lnTo>
                  <a:pt x="404" y="866"/>
                </a:lnTo>
                <a:lnTo>
                  <a:pt x="512" y="894"/>
                </a:lnTo>
                <a:lnTo>
                  <a:pt x="616" y="941"/>
                </a:lnTo>
                <a:lnTo>
                  <a:pt x="734" y="885"/>
                </a:lnTo>
                <a:lnTo>
                  <a:pt x="734" y="800"/>
                </a:lnTo>
                <a:lnTo>
                  <a:pt x="856" y="772"/>
                </a:lnTo>
                <a:lnTo>
                  <a:pt x="973" y="828"/>
                </a:lnTo>
                <a:lnTo>
                  <a:pt x="955" y="753"/>
                </a:lnTo>
                <a:lnTo>
                  <a:pt x="1138" y="786"/>
                </a:lnTo>
                <a:lnTo>
                  <a:pt x="1237" y="767"/>
                </a:lnTo>
                <a:lnTo>
                  <a:pt x="1416" y="791"/>
                </a:lnTo>
                <a:lnTo>
                  <a:pt x="1519" y="791"/>
                </a:lnTo>
                <a:lnTo>
                  <a:pt x="1571" y="885"/>
                </a:lnTo>
                <a:lnTo>
                  <a:pt x="1618" y="885"/>
                </a:lnTo>
                <a:lnTo>
                  <a:pt x="1618" y="800"/>
                </a:lnTo>
                <a:lnTo>
                  <a:pt x="1768" y="753"/>
                </a:lnTo>
                <a:lnTo>
                  <a:pt x="1848" y="753"/>
                </a:lnTo>
                <a:lnTo>
                  <a:pt x="1881" y="875"/>
                </a:lnTo>
                <a:lnTo>
                  <a:pt x="1792" y="875"/>
                </a:lnTo>
                <a:lnTo>
                  <a:pt x="1764" y="960"/>
                </a:lnTo>
                <a:lnTo>
                  <a:pt x="1693" y="984"/>
                </a:lnTo>
                <a:lnTo>
                  <a:pt x="1801" y="1082"/>
                </a:lnTo>
                <a:lnTo>
                  <a:pt x="1877" y="1082"/>
                </a:lnTo>
                <a:lnTo>
                  <a:pt x="2018" y="1021"/>
                </a:lnTo>
                <a:lnTo>
                  <a:pt x="2152" y="1047"/>
                </a:lnTo>
                <a:lnTo>
                  <a:pt x="2298" y="1193"/>
                </a:lnTo>
                <a:lnTo>
                  <a:pt x="2347" y="1143"/>
                </a:lnTo>
                <a:lnTo>
                  <a:pt x="2446" y="1143"/>
                </a:lnTo>
                <a:lnTo>
                  <a:pt x="2570" y="1103"/>
                </a:lnTo>
                <a:lnTo>
                  <a:pt x="2620" y="1153"/>
                </a:lnTo>
                <a:lnTo>
                  <a:pt x="2606" y="1219"/>
                </a:lnTo>
                <a:lnTo>
                  <a:pt x="2530" y="1270"/>
                </a:lnTo>
                <a:lnTo>
                  <a:pt x="2530" y="1350"/>
                </a:lnTo>
                <a:lnTo>
                  <a:pt x="2620" y="1426"/>
                </a:lnTo>
                <a:lnTo>
                  <a:pt x="2627" y="1339"/>
                </a:lnTo>
                <a:lnTo>
                  <a:pt x="2667" y="1299"/>
                </a:lnTo>
                <a:lnTo>
                  <a:pt x="2761" y="1322"/>
                </a:lnTo>
                <a:lnTo>
                  <a:pt x="2761" y="1247"/>
                </a:lnTo>
                <a:lnTo>
                  <a:pt x="2850" y="1233"/>
                </a:lnTo>
                <a:lnTo>
                  <a:pt x="2869" y="1120"/>
                </a:lnTo>
                <a:lnTo>
                  <a:pt x="2855" y="984"/>
                </a:lnTo>
                <a:lnTo>
                  <a:pt x="2940" y="941"/>
                </a:lnTo>
                <a:lnTo>
                  <a:pt x="3013" y="920"/>
                </a:lnTo>
                <a:lnTo>
                  <a:pt x="3100" y="1007"/>
                </a:lnTo>
                <a:lnTo>
                  <a:pt x="3137" y="969"/>
                </a:lnTo>
                <a:lnTo>
                  <a:pt x="3234" y="1089"/>
                </a:lnTo>
                <a:lnTo>
                  <a:pt x="3344" y="1200"/>
                </a:lnTo>
                <a:lnTo>
                  <a:pt x="3434" y="1289"/>
                </a:lnTo>
                <a:lnTo>
                  <a:pt x="3455" y="1334"/>
                </a:lnTo>
                <a:close/>
              </a:path>
            </a:pathLst>
          </a:custGeom>
          <a:solidFill>
            <a:srgbClr val="62D2C5"/>
          </a:solidFill>
          <a:ln w="9525">
            <a:solidFill>
              <a:srgbClr val="000000"/>
            </a:solidFill>
            <a:miter lim="800000"/>
            <a:headEnd/>
            <a:tailEnd/>
          </a:ln>
        </xdr:spPr>
      </xdr:sp>
    </xdr:grpSp>
    <xdr:clientData/>
  </xdr:twoCellAnchor>
  <xdr:twoCellAnchor>
    <xdr:from>
      <xdr:col>4</xdr:col>
      <xdr:colOff>600075</xdr:colOff>
      <xdr:row>12</xdr:row>
      <xdr:rowOff>9525</xdr:rowOff>
    </xdr:from>
    <xdr:to>
      <xdr:col>6</xdr:col>
      <xdr:colOff>466725</xdr:colOff>
      <xdr:row>20</xdr:row>
      <xdr:rowOff>9525</xdr:rowOff>
    </xdr:to>
    <xdr:sp macro="modRegionSelect.Region_Click" textlink="">
      <xdr:nvSpPr>
        <xdr:cNvPr id="125123" name="ShapeReg_83"/>
        <xdr:cNvSpPr>
          <a:spLocks/>
        </xdr:cNvSpPr>
      </xdr:nvSpPr>
      <xdr:spPr bwMode="auto">
        <a:xfrm>
          <a:off x="2638425" y="2076450"/>
          <a:ext cx="1085850" cy="1295400"/>
        </a:xfrm>
        <a:custGeom>
          <a:avLst/>
          <a:gdLst>
            <a:gd name="T0" fmla="*/ 2147483647 w 4026"/>
            <a:gd name="T1" fmla="*/ 2147483647 h 4831"/>
            <a:gd name="T2" fmla="*/ 2147483647 w 4026"/>
            <a:gd name="T3" fmla="*/ 2147483647 h 4831"/>
            <a:gd name="T4" fmla="*/ 2147483647 w 4026"/>
            <a:gd name="T5" fmla="*/ 2147483647 h 4831"/>
            <a:gd name="T6" fmla="*/ 2147483647 w 4026"/>
            <a:gd name="T7" fmla="*/ 2147483647 h 4831"/>
            <a:gd name="T8" fmla="*/ 2147483647 w 4026"/>
            <a:gd name="T9" fmla="*/ 2147483647 h 4831"/>
            <a:gd name="T10" fmla="*/ 2147483647 w 4026"/>
            <a:gd name="T11" fmla="*/ 2147483647 h 4831"/>
            <a:gd name="T12" fmla="*/ 2147483647 w 4026"/>
            <a:gd name="T13" fmla="*/ 2147483647 h 4831"/>
            <a:gd name="T14" fmla="*/ 2147483647 w 4026"/>
            <a:gd name="T15" fmla="*/ 2147483647 h 4831"/>
            <a:gd name="T16" fmla="*/ 2147483647 w 4026"/>
            <a:gd name="T17" fmla="*/ 2147483647 h 4831"/>
            <a:gd name="T18" fmla="*/ 2147483647 w 4026"/>
            <a:gd name="T19" fmla="*/ 2147483647 h 4831"/>
            <a:gd name="T20" fmla="*/ 2147483647 w 4026"/>
            <a:gd name="T21" fmla="*/ 2147483647 h 4831"/>
            <a:gd name="T22" fmla="*/ 2147483647 w 4026"/>
            <a:gd name="T23" fmla="*/ 2147483647 h 4831"/>
            <a:gd name="T24" fmla="*/ 2147483647 w 4026"/>
            <a:gd name="T25" fmla="*/ 2147483647 h 4831"/>
            <a:gd name="T26" fmla="*/ 2147483647 w 4026"/>
            <a:gd name="T27" fmla="*/ 2147483647 h 4831"/>
            <a:gd name="T28" fmla="*/ 2147483647 w 4026"/>
            <a:gd name="T29" fmla="*/ 2147483647 h 4831"/>
            <a:gd name="T30" fmla="*/ 2147483647 w 4026"/>
            <a:gd name="T31" fmla="*/ 2147483647 h 4831"/>
            <a:gd name="T32" fmla="*/ 2147483647 w 4026"/>
            <a:gd name="T33" fmla="*/ 2147483647 h 4831"/>
            <a:gd name="T34" fmla="*/ 2147483647 w 4026"/>
            <a:gd name="T35" fmla="*/ 2147483647 h 4831"/>
            <a:gd name="T36" fmla="*/ 2147483647 w 4026"/>
            <a:gd name="T37" fmla="*/ 2147483647 h 4831"/>
            <a:gd name="T38" fmla="*/ 2147483647 w 4026"/>
            <a:gd name="T39" fmla="*/ 2147483647 h 4831"/>
            <a:gd name="T40" fmla="*/ 2147483647 w 4026"/>
            <a:gd name="T41" fmla="*/ 2147483647 h 4831"/>
            <a:gd name="T42" fmla="*/ 2147483647 w 4026"/>
            <a:gd name="T43" fmla="*/ 2147483647 h 4831"/>
            <a:gd name="T44" fmla="*/ 2147483647 w 4026"/>
            <a:gd name="T45" fmla="*/ 2147483647 h 4831"/>
            <a:gd name="T46" fmla="*/ 2147483647 w 4026"/>
            <a:gd name="T47" fmla="*/ 2147483647 h 4831"/>
            <a:gd name="T48" fmla="*/ 2147483647 w 4026"/>
            <a:gd name="T49" fmla="*/ 2147483647 h 4831"/>
            <a:gd name="T50" fmla="*/ 2147483647 w 4026"/>
            <a:gd name="T51" fmla="*/ 2147483647 h 4831"/>
            <a:gd name="T52" fmla="*/ 2147483647 w 4026"/>
            <a:gd name="T53" fmla="*/ 2147483647 h 4831"/>
            <a:gd name="T54" fmla="*/ 2147483647 w 4026"/>
            <a:gd name="T55" fmla="*/ 2147483647 h 4831"/>
            <a:gd name="T56" fmla="*/ 2147483647 w 4026"/>
            <a:gd name="T57" fmla="*/ 2147483647 h 4831"/>
            <a:gd name="T58" fmla="*/ 2147483647 w 4026"/>
            <a:gd name="T59" fmla="*/ 2147483647 h 4831"/>
            <a:gd name="T60" fmla="*/ 2147483647 w 4026"/>
            <a:gd name="T61" fmla="*/ 2147483647 h 4831"/>
            <a:gd name="T62" fmla="*/ 2147483647 w 4026"/>
            <a:gd name="T63" fmla="*/ 2147483647 h 4831"/>
            <a:gd name="T64" fmla="*/ 2147483647 w 4026"/>
            <a:gd name="T65" fmla="*/ 2147483647 h 4831"/>
            <a:gd name="T66" fmla="*/ 2147483647 w 4026"/>
            <a:gd name="T67" fmla="*/ 2147483647 h 4831"/>
            <a:gd name="T68" fmla="*/ 2147483647 w 4026"/>
            <a:gd name="T69" fmla="*/ 2147483647 h 4831"/>
            <a:gd name="T70" fmla="*/ 2147483647 w 4026"/>
            <a:gd name="T71" fmla="*/ 2147483647 h 4831"/>
            <a:gd name="T72" fmla="*/ 2147483647 w 4026"/>
            <a:gd name="T73" fmla="*/ 2147483647 h 4831"/>
            <a:gd name="T74" fmla="*/ 2147483647 w 4026"/>
            <a:gd name="T75" fmla="*/ 2147483647 h 4831"/>
            <a:gd name="T76" fmla="*/ 2147483647 w 4026"/>
            <a:gd name="T77" fmla="*/ 2147483647 h 4831"/>
            <a:gd name="T78" fmla="*/ 2147483647 w 4026"/>
            <a:gd name="T79" fmla="*/ 2147483647 h 4831"/>
            <a:gd name="T80" fmla="*/ 2147483647 w 4026"/>
            <a:gd name="T81" fmla="*/ 2147483647 h 4831"/>
            <a:gd name="T82" fmla="*/ 2147483647 w 4026"/>
            <a:gd name="T83" fmla="*/ 2147483647 h 4831"/>
            <a:gd name="T84" fmla="*/ 2147483647 w 4026"/>
            <a:gd name="T85" fmla="*/ 2147483647 h 4831"/>
            <a:gd name="T86" fmla="*/ 2147483647 w 4026"/>
            <a:gd name="T87" fmla="*/ 2147483647 h 4831"/>
            <a:gd name="T88" fmla="*/ 2147483647 w 4026"/>
            <a:gd name="T89" fmla="*/ 2147483647 h 4831"/>
            <a:gd name="T90" fmla="*/ 2147483647 w 4026"/>
            <a:gd name="T91" fmla="*/ 2147483647 h 4831"/>
            <a:gd name="T92" fmla="*/ 2147483647 w 4026"/>
            <a:gd name="T93" fmla="*/ 2147483647 h 4831"/>
            <a:gd name="T94" fmla="*/ 2147483647 w 4026"/>
            <a:gd name="T95" fmla="*/ 2147483647 h 4831"/>
            <a:gd name="T96" fmla="*/ 2147483647 w 4026"/>
            <a:gd name="T97" fmla="*/ 2147483647 h 4831"/>
            <a:gd name="T98" fmla="*/ 2147483647 w 4026"/>
            <a:gd name="T99" fmla="*/ 2147483647 h 4831"/>
            <a:gd name="T100" fmla="*/ 2147483647 w 4026"/>
            <a:gd name="T101" fmla="*/ 2147483647 h 4831"/>
            <a:gd name="T102" fmla="*/ 2147483647 w 4026"/>
            <a:gd name="T103" fmla="*/ 2147483647 h 4831"/>
            <a:gd name="T104" fmla="*/ 2147483647 w 4026"/>
            <a:gd name="T105" fmla="*/ 2147483647 h 4831"/>
            <a:gd name="T106" fmla="*/ 2147483647 w 4026"/>
            <a:gd name="T107" fmla="*/ 2147483647 h 4831"/>
            <a:gd name="T108" fmla="*/ 2147483647 w 4026"/>
            <a:gd name="T109" fmla="*/ 2147483647 h 4831"/>
            <a:gd name="T110" fmla="*/ 2147483647 w 4026"/>
            <a:gd name="T111" fmla="*/ 2147483647 h 4831"/>
            <a:gd name="T112" fmla="*/ 2147483647 w 4026"/>
            <a:gd name="T113" fmla="*/ 2147483647 h 4831"/>
            <a:gd name="T114" fmla="*/ 0 w 4026"/>
            <a:gd name="T115" fmla="*/ 2147483647 h 4831"/>
            <a:gd name="T116" fmla="*/ 2147483647 w 4026"/>
            <a:gd name="T117" fmla="*/ 2147483647 h 4831"/>
            <a:gd name="T118" fmla="*/ 2147483647 w 4026"/>
            <a:gd name="T119" fmla="*/ 2147483647 h 4831"/>
            <a:gd name="T120" fmla="*/ 2147483647 w 4026"/>
            <a:gd name="T121" fmla="*/ 2147483647 h 483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w 4026"/>
            <a:gd name="T184" fmla="*/ 0 h 4831"/>
            <a:gd name="T185" fmla="*/ 4026 w 4026"/>
            <a:gd name="T186" fmla="*/ 4831 h 4831"/>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T183" t="T184" r="T185" b="T186"/>
          <a:pathLst>
            <a:path w="4026" h="4831">
              <a:moveTo>
                <a:pt x="943" y="1780"/>
              </a:moveTo>
              <a:lnTo>
                <a:pt x="950" y="1728"/>
              </a:lnTo>
              <a:lnTo>
                <a:pt x="988" y="1710"/>
              </a:lnTo>
              <a:lnTo>
                <a:pt x="1009" y="1658"/>
              </a:lnTo>
              <a:lnTo>
                <a:pt x="1054" y="1658"/>
              </a:lnTo>
              <a:lnTo>
                <a:pt x="1054" y="1498"/>
              </a:lnTo>
              <a:lnTo>
                <a:pt x="1018" y="1486"/>
              </a:lnTo>
              <a:lnTo>
                <a:pt x="1009" y="1451"/>
              </a:lnTo>
              <a:lnTo>
                <a:pt x="963" y="1407"/>
              </a:lnTo>
              <a:lnTo>
                <a:pt x="1037" y="1333"/>
              </a:lnTo>
              <a:lnTo>
                <a:pt x="1076" y="1277"/>
              </a:lnTo>
              <a:lnTo>
                <a:pt x="1112" y="1352"/>
              </a:lnTo>
              <a:lnTo>
                <a:pt x="1223" y="1463"/>
              </a:lnTo>
              <a:lnTo>
                <a:pt x="1298" y="1580"/>
              </a:lnTo>
              <a:lnTo>
                <a:pt x="1378" y="1688"/>
              </a:lnTo>
              <a:lnTo>
                <a:pt x="1378" y="1783"/>
              </a:lnTo>
              <a:lnTo>
                <a:pt x="1444" y="1886"/>
              </a:lnTo>
              <a:lnTo>
                <a:pt x="1538" y="1830"/>
              </a:lnTo>
              <a:lnTo>
                <a:pt x="1538" y="1731"/>
              </a:lnTo>
              <a:lnTo>
                <a:pt x="1646" y="1632"/>
              </a:lnTo>
              <a:lnTo>
                <a:pt x="1571" y="1608"/>
              </a:lnTo>
              <a:lnTo>
                <a:pt x="1519" y="1486"/>
              </a:lnTo>
              <a:lnTo>
                <a:pt x="1538" y="1354"/>
              </a:lnTo>
              <a:lnTo>
                <a:pt x="1449" y="1293"/>
              </a:lnTo>
              <a:lnTo>
                <a:pt x="1399" y="1192"/>
              </a:lnTo>
              <a:lnTo>
                <a:pt x="1444" y="1148"/>
              </a:lnTo>
              <a:lnTo>
                <a:pt x="1538" y="1100"/>
              </a:lnTo>
              <a:lnTo>
                <a:pt x="1538" y="1025"/>
              </a:lnTo>
              <a:lnTo>
                <a:pt x="1562" y="912"/>
              </a:lnTo>
              <a:lnTo>
                <a:pt x="1604" y="856"/>
              </a:lnTo>
              <a:lnTo>
                <a:pt x="1604" y="785"/>
              </a:lnTo>
              <a:lnTo>
                <a:pt x="1543" y="767"/>
              </a:lnTo>
              <a:lnTo>
                <a:pt x="1576" y="672"/>
              </a:lnTo>
              <a:lnTo>
                <a:pt x="1627" y="607"/>
              </a:lnTo>
              <a:lnTo>
                <a:pt x="1722" y="574"/>
              </a:lnTo>
              <a:lnTo>
                <a:pt x="1823" y="524"/>
              </a:lnTo>
              <a:lnTo>
                <a:pt x="1858" y="489"/>
              </a:lnTo>
              <a:lnTo>
                <a:pt x="1938" y="409"/>
              </a:lnTo>
              <a:lnTo>
                <a:pt x="1999" y="273"/>
              </a:lnTo>
              <a:lnTo>
                <a:pt x="2046" y="160"/>
              </a:lnTo>
              <a:lnTo>
                <a:pt x="2098" y="47"/>
              </a:lnTo>
              <a:lnTo>
                <a:pt x="2187" y="0"/>
              </a:lnTo>
              <a:lnTo>
                <a:pt x="2244" y="80"/>
              </a:lnTo>
              <a:lnTo>
                <a:pt x="2357" y="80"/>
              </a:lnTo>
              <a:lnTo>
                <a:pt x="2413" y="136"/>
              </a:lnTo>
              <a:lnTo>
                <a:pt x="2512" y="136"/>
              </a:lnTo>
              <a:lnTo>
                <a:pt x="2554" y="296"/>
              </a:lnTo>
              <a:lnTo>
                <a:pt x="2507" y="343"/>
              </a:lnTo>
              <a:lnTo>
                <a:pt x="2486" y="515"/>
              </a:lnTo>
              <a:lnTo>
                <a:pt x="2352" y="649"/>
              </a:lnTo>
              <a:lnTo>
                <a:pt x="2314" y="771"/>
              </a:lnTo>
              <a:lnTo>
                <a:pt x="2394" y="842"/>
              </a:lnTo>
              <a:lnTo>
                <a:pt x="2366" y="1002"/>
              </a:lnTo>
              <a:lnTo>
                <a:pt x="2342" y="1129"/>
              </a:lnTo>
              <a:lnTo>
                <a:pt x="2248" y="1270"/>
              </a:lnTo>
              <a:lnTo>
                <a:pt x="2215" y="1472"/>
              </a:lnTo>
              <a:lnTo>
                <a:pt x="2164" y="1651"/>
              </a:lnTo>
              <a:lnTo>
                <a:pt x="2126" y="1740"/>
              </a:lnTo>
              <a:lnTo>
                <a:pt x="2161" y="1865"/>
              </a:lnTo>
              <a:lnTo>
                <a:pt x="2244" y="1947"/>
              </a:lnTo>
              <a:lnTo>
                <a:pt x="2230" y="2022"/>
              </a:lnTo>
              <a:lnTo>
                <a:pt x="2126" y="2102"/>
              </a:lnTo>
              <a:lnTo>
                <a:pt x="2107" y="2276"/>
              </a:lnTo>
              <a:lnTo>
                <a:pt x="2004" y="2305"/>
              </a:lnTo>
              <a:lnTo>
                <a:pt x="1881" y="2427"/>
              </a:lnTo>
              <a:lnTo>
                <a:pt x="1811" y="2530"/>
              </a:lnTo>
              <a:lnTo>
                <a:pt x="1745" y="2568"/>
              </a:lnTo>
              <a:lnTo>
                <a:pt x="1627" y="2545"/>
              </a:lnTo>
              <a:lnTo>
                <a:pt x="1557" y="2592"/>
              </a:lnTo>
              <a:lnTo>
                <a:pt x="1479" y="2542"/>
              </a:lnTo>
              <a:lnTo>
                <a:pt x="1430" y="2493"/>
              </a:lnTo>
              <a:lnTo>
                <a:pt x="1359" y="2469"/>
              </a:lnTo>
              <a:lnTo>
                <a:pt x="1359" y="2559"/>
              </a:lnTo>
              <a:lnTo>
                <a:pt x="1430" y="2667"/>
              </a:lnTo>
              <a:lnTo>
                <a:pt x="1500" y="2700"/>
              </a:lnTo>
              <a:lnTo>
                <a:pt x="1595" y="2766"/>
              </a:lnTo>
              <a:lnTo>
                <a:pt x="1674" y="2761"/>
              </a:lnTo>
              <a:lnTo>
                <a:pt x="1731" y="2841"/>
              </a:lnTo>
              <a:lnTo>
                <a:pt x="1816" y="2841"/>
              </a:lnTo>
              <a:cubicBezTo>
                <a:pt x="1816" y="2841"/>
                <a:pt x="1851" y="2777"/>
                <a:pt x="1832" y="2759"/>
              </a:cubicBezTo>
              <a:cubicBezTo>
                <a:pt x="1813" y="2740"/>
                <a:pt x="1881" y="2709"/>
                <a:pt x="1881" y="2709"/>
              </a:cubicBezTo>
              <a:lnTo>
                <a:pt x="1943" y="2709"/>
              </a:lnTo>
              <a:lnTo>
                <a:pt x="1971" y="2681"/>
              </a:lnTo>
              <a:lnTo>
                <a:pt x="2088" y="2648"/>
              </a:lnTo>
              <a:lnTo>
                <a:pt x="2182" y="2596"/>
              </a:lnTo>
              <a:lnTo>
                <a:pt x="2182" y="2497"/>
              </a:lnTo>
              <a:lnTo>
                <a:pt x="2225" y="2455"/>
              </a:lnTo>
              <a:lnTo>
                <a:pt x="2298" y="2382"/>
              </a:lnTo>
              <a:lnTo>
                <a:pt x="2356" y="2323"/>
              </a:lnTo>
              <a:lnTo>
                <a:pt x="2385" y="2211"/>
              </a:lnTo>
              <a:lnTo>
                <a:pt x="2361" y="2112"/>
              </a:lnTo>
              <a:lnTo>
                <a:pt x="2352" y="2022"/>
              </a:lnTo>
              <a:lnTo>
                <a:pt x="2415" y="1959"/>
              </a:lnTo>
              <a:lnTo>
                <a:pt x="2479" y="1895"/>
              </a:lnTo>
              <a:lnTo>
                <a:pt x="2578" y="1895"/>
              </a:lnTo>
              <a:lnTo>
                <a:pt x="2686" y="1881"/>
              </a:lnTo>
              <a:lnTo>
                <a:pt x="2716" y="1973"/>
              </a:lnTo>
              <a:lnTo>
                <a:pt x="2761" y="2018"/>
              </a:lnTo>
              <a:lnTo>
                <a:pt x="2817" y="2164"/>
              </a:lnTo>
              <a:lnTo>
                <a:pt x="2742" y="2239"/>
              </a:lnTo>
              <a:lnTo>
                <a:pt x="2747" y="2352"/>
              </a:lnTo>
              <a:lnTo>
                <a:pt x="2747" y="2422"/>
              </a:lnTo>
              <a:lnTo>
                <a:pt x="2841" y="2516"/>
              </a:lnTo>
              <a:lnTo>
                <a:pt x="2949" y="2540"/>
              </a:lnTo>
              <a:lnTo>
                <a:pt x="2949" y="2474"/>
              </a:lnTo>
              <a:lnTo>
                <a:pt x="2843" y="2443"/>
              </a:lnTo>
              <a:lnTo>
                <a:pt x="2803" y="2403"/>
              </a:lnTo>
              <a:lnTo>
                <a:pt x="2803" y="2347"/>
              </a:lnTo>
              <a:lnTo>
                <a:pt x="2794" y="2262"/>
              </a:lnTo>
              <a:lnTo>
                <a:pt x="2869" y="2239"/>
              </a:lnTo>
              <a:lnTo>
                <a:pt x="2897" y="2178"/>
              </a:lnTo>
              <a:lnTo>
                <a:pt x="2869" y="2088"/>
              </a:lnTo>
              <a:lnTo>
                <a:pt x="2902" y="2013"/>
              </a:lnTo>
              <a:lnTo>
                <a:pt x="2855" y="1919"/>
              </a:lnTo>
              <a:lnTo>
                <a:pt x="2794" y="1862"/>
              </a:lnTo>
              <a:lnTo>
                <a:pt x="2756" y="1825"/>
              </a:lnTo>
              <a:lnTo>
                <a:pt x="2641" y="1785"/>
              </a:lnTo>
              <a:lnTo>
                <a:pt x="2575" y="1719"/>
              </a:lnTo>
              <a:lnTo>
                <a:pt x="2521" y="1773"/>
              </a:lnTo>
              <a:lnTo>
                <a:pt x="2451" y="1806"/>
              </a:lnTo>
              <a:lnTo>
                <a:pt x="2413" y="1754"/>
              </a:lnTo>
              <a:lnTo>
                <a:pt x="2328" y="1754"/>
              </a:lnTo>
              <a:lnTo>
                <a:pt x="2314" y="1665"/>
              </a:lnTo>
              <a:lnTo>
                <a:pt x="2371" y="1608"/>
              </a:lnTo>
              <a:lnTo>
                <a:pt x="2356" y="1458"/>
              </a:lnTo>
              <a:lnTo>
                <a:pt x="2422" y="1354"/>
              </a:lnTo>
              <a:lnTo>
                <a:pt x="2465" y="1232"/>
              </a:lnTo>
              <a:lnTo>
                <a:pt x="2559" y="1138"/>
              </a:lnTo>
              <a:lnTo>
                <a:pt x="2526" y="1035"/>
              </a:lnTo>
              <a:lnTo>
                <a:pt x="2498" y="945"/>
              </a:lnTo>
              <a:lnTo>
                <a:pt x="2509" y="849"/>
              </a:lnTo>
              <a:lnTo>
                <a:pt x="2441" y="781"/>
              </a:lnTo>
              <a:lnTo>
                <a:pt x="2516" y="705"/>
              </a:lnTo>
              <a:lnTo>
                <a:pt x="2634" y="588"/>
              </a:lnTo>
              <a:lnTo>
                <a:pt x="2733" y="588"/>
              </a:lnTo>
              <a:lnTo>
                <a:pt x="2789" y="498"/>
              </a:lnTo>
              <a:lnTo>
                <a:pt x="2827" y="400"/>
              </a:lnTo>
              <a:lnTo>
                <a:pt x="2794" y="320"/>
              </a:lnTo>
              <a:lnTo>
                <a:pt x="2827" y="249"/>
              </a:lnTo>
              <a:lnTo>
                <a:pt x="2902" y="249"/>
              </a:lnTo>
              <a:lnTo>
                <a:pt x="2879" y="348"/>
              </a:lnTo>
              <a:lnTo>
                <a:pt x="2879" y="484"/>
              </a:lnTo>
              <a:lnTo>
                <a:pt x="2860" y="607"/>
              </a:lnTo>
              <a:lnTo>
                <a:pt x="2775" y="691"/>
              </a:lnTo>
              <a:lnTo>
                <a:pt x="2775" y="809"/>
              </a:lnTo>
              <a:lnTo>
                <a:pt x="2775" y="894"/>
              </a:lnTo>
              <a:lnTo>
                <a:pt x="2874" y="969"/>
              </a:lnTo>
              <a:lnTo>
                <a:pt x="2930" y="1016"/>
              </a:lnTo>
              <a:lnTo>
                <a:pt x="3003" y="971"/>
              </a:lnTo>
              <a:lnTo>
                <a:pt x="3076" y="1044"/>
              </a:lnTo>
              <a:lnTo>
                <a:pt x="3156" y="1119"/>
              </a:lnTo>
              <a:lnTo>
                <a:pt x="3156" y="1063"/>
              </a:lnTo>
              <a:lnTo>
                <a:pt x="3126" y="990"/>
              </a:lnTo>
              <a:lnTo>
                <a:pt x="3071" y="936"/>
              </a:lnTo>
              <a:lnTo>
                <a:pt x="2987" y="894"/>
              </a:lnTo>
              <a:lnTo>
                <a:pt x="2987" y="856"/>
              </a:lnTo>
              <a:lnTo>
                <a:pt x="2916" y="785"/>
              </a:lnTo>
              <a:lnTo>
                <a:pt x="2883" y="682"/>
              </a:lnTo>
              <a:lnTo>
                <a:pt x="2982" y="616"/>
              </a:lnTo>
              <a:lnTo>
                <a:pt x="3029" y="663"/>
              </a:lnTo>
              <a:lnTo>
                <a:pt x="3104" y="738"/>
              </a:lnTo>
              <a:lnTo>
                <a:pt x="3161" y="687"/>
              </a:lnTo>
              <a:lnTo>
                <a:pt x="3142" y="625"/>
              </a:lnTo>
              <a:lnTo>
                <a:pt x="3135" y="571"/>
              </a:lnTo>
              <a:lnTo>
                <a:pt x="3189" y="517"/>
              </a:lnTo>
              <a:lnTo>
                <a:pt x="3194" y="574"/>
              </a:lnTo>
              <a:lnTo>
                <a:pt x="3238" y="574"/>
              </a:lnTo>
              <a:lnTo>
                <a:pt x="3257" y="625"/>
              </a:lnTo>
              <a:lnTo>
                <a:pt x="3293" y="661"/>
              </a:lnTo>
              <a:lnTo>
                <a:pt x="3356" y="677"/>
              </a:lnTo>
              <a:lnTo>
                <a:pt x="3422" y="712"/>
              </a:lnTo>
              <a:lnTo>
                <a:pt x="3438" y="774"/>
              </a:lnTo>
              <a:lnTo>
                <a:pt x="3394" y="818"/>
              </a:lnTo>
              <a:lnTo>
                <a:pt x="3403" y="868"/>
              </a:lnTo>
              <a:lnTo>
                <a:pt x="3314" y="882"/>
              </a:lnTo>
              <a:lnTo>
                <a:pt x="3274" y="922"/>
              </a:lnTo>
              <a:lnTo>
                <a:pt x="3249" y="946"/>
              </a:lnTo>
              <a:lnTo>
                <a:pt x="3278" y="1009"/>
              </a:lnTo>
              <a:lnTo>
                <a:pt x="3301" y="986"/>
              </a:lnTo>
              <a:lnTo>
                <a:pt x="3328" y="1042"/>
              </a:lnTo>
              <a:lnTo>
                <a:pt x="3429" y="1098"/>
              </a:lnTo>
              <a:lnTo>
                <a:pt x="3419" y="1211"/>
              </a:lnTo>
              <a:lnTo>
                <a:pt x="3419" y="1373"/>
              </a:lnTo>
              <a:lnTo>
                <a:pt x="3325" y="1373"/>
              </a:lnTo>
              <a:lnTo>
                <a:pt x="3290" y="1430"/>
              </a:lnTo>
              <a:lnTo>
                <a:pt x="3221" y="1499"/>
              </a:lnTo>
              <a:lnTo>
                <a:pt x="3135" y="1564"/>
              </a:lnTo>
              <a:lnTo>
                <a:pt x="3140" y="1651"/>
              </a:lnTo>
              <a:lnTo>
                <a:pt x="3181" y="1692"/>
              </a:lnTo>
              <a:lnTo>
                <a:pt x="3194" y="1742"/>
              </a:lnTo>
              <a:lnTo>
                <a:pt x="3252" y="1801"/>
              </a:lnTo>
              <a:lnTo>
                <a:pt x="3342" y="1815"/>
              </a:lnTo>
              <a:lnTo>
                <a:pt x="3354" y="1877"/>
              </a:lnTo>
              <a:lnTo>
                <a:pt x="3384" y="1907"/>
              </a:lnTo>
              <a:lnTo>
                <a:pt x="3441" y="1858"/>
              </a:lnTo>
              <a:lnTo>
                <a:pt x="3469" y="1886"/>
              </a:lnTo>
              <a:lnTo>
                <a:pt x="3525" y="1832"/>
              </a:lnTo>
              <a:lnTo>
                <a:pt x="3523" y="1924"/>
              </a:lnTo>
              <a:lnTo>
                <a:pt x="3596" y="1938"/>
              </a:lnTo>
              <a:lnTo>
                <a:pt x="3596" y="2011"/>
              </a:lnTo>
              <a:lnTo>
                <a:pt x="3641" y="2119"/>
              </a:lnTo>
              <a:lnTo>
                <a:pt x="3615" y="2187"/>
              </a:lnTo>
              <a:lnTo>
                <a:pt x="3579" y="2187"/>
              </a:lnTo>
              <a:lnTo>
                <a:pt x="3617" y="2258"/>
              </a:lnTo>
              <a:lnTo>
                <a:pt x="3586" y="2347"/>
              </a:lnTo>
              <a:lnTo>
                <a:pt x="3536" y="2397"/>
              </a:lnTo>
              <a:lnTo>
                <a:pt x="3518" y="2455"/>
              </a:lnTo>
              <a:lnTo>
                <a:pt x="3452" y="2441"/>
              </a:lnTo>
              <a:lnTo>
                <a:pt x="3450" y="2516"/>
              </a:lnTo>
              <a:lnTo>
                <a:pt x="3496" y="2562"/>
              </a:lnTo>
              <a:lnTo>
                <a:pt x="3511" y="2648"/>
              </a:lnTo>
              <a:lnTo>
                <a:pt x="3471" y="2719"/>
              </a:lnTo>
              <a:lnTo>
                <a:pt x="3514" y="2761"/>
              </a:lnTo>
              <a:lnTo>
                <a:pt x="3514" y="2827"/>
              </a:lnTo>
              <a:lnTo>
                <a:pt x="3617" y="2888"/>
              </a:lnTo>
              <a:lnTo>
                <a:pt x="3657" y="2970"/>
              </a:lnTo>
              <a:lnTo>
                <a:pt x="3594" y="3029"/>
              </a:lnTo>
              <a:lnTo>
                <a:pt x="3594" y="3076"/>
              </a:lnTo>
              <a:lnTo>
                <a:pt x="3626" y="3132"/>
              </a:lnTo>
              <a:lnTo>
                <a:pt x="3626" y="3217"/>
              </a:lnTo>
              <a:lnTo>
                <a:pt x="3584" y="3250"/>
              </a:lnTo>
              <a:lnTo>
                <a:pt x="3636" y="3344"/>
              </a:lnTo>
              <a:lnTo>
                <a:pt x="3692" y="3344"/>
              </a:lnTo>
              <a:lnTo>
                <a:pt x="3749" y="3401"/>
              </a:lnTo>
              <a:lnTo>
                <a:pt x="3791" y="3485"/>
              </a:lnTo>
              <a:lnTo>
                <a:pt x="3800" y="3593"/>
              </a:lnTo>
              <a:lnTo>
                <a:pt x="3753" y="3640"/>
              </a:lnTo>
              <a:lnTo>
                <a:pt x="3777" y="3739"/>
              </a:lnTo>
              <a:lnTo>
                <a:pt x="3885" y="3763"/>
              </a:lnTo>
              <a:lnTo>
                <a:pt x="3939" y="3817"/>
              </a:lnTo>
              <a:lnTo>
                <a:pt x="3993" y="3763"/>
              </a:lnTo>
              <a:lnTo>
                <a:pt x="4012" y="3876"/>
              </a:lnTo>
              <a:lnTo>
                <a:pt x="3993" y="3974"/>
              </a:lnTo>
              <a:lnTo>
                <a:pt x="4026" y="4050"/>
              </a:lnTo>
              <a:lnTo>
                <a:pt x="3963" y="4113"/>
              </a:lnTo>
              <a:lnTo>
                <a:pt x="3895" y="4200"/>
              </a:lnTo>
              <a:lnTo>
                <a:pt x="3847" y="4290"/>
              </a:lnTo>
              <a:lnTo>
                <a:pt x="3918" y="4388"/>
              </a:lnTo>
              <a:lnTo>
                <a:pt x="3918" y="4506"/>
              </a:lnTo>
              <a:lnTo>
                <a:pt x="3850" y="4574"/>
              </a:lnTo>
              <a:lnTo>
                <a:pt x="3843" y="4680"/>
              </a:lnTo>
              <a:lnTo>
                <a:pt x="3803" y="4720"/>
              </a:lnTo>
              <a:lnTo>
                <a:pt x="3692" y="4831"/>
              </a:lnTo>
              <a:lnTo>
                <a:pt x="3593" y="4708"/>
              </a:lnTo>
              <a:lnTo>
                <a:pt x="3528" y="4708"/>
              </a:lnTo>
              <a:lnTo>
                <a:pt x="3457" y="4732"/>
              </a:lnTo>
              <a:lnTo>
                <a:pt x="3387" y="4614"/>
              </a:lnTo>
              <a:lnTo>
                <a:pt x="3250" y="4572"/>
              </a:lnTo>
              <a:lnTo>
                <a:pt x="3205" y="4616"/>
              </a:lnTo>
              <a:lnTo>
                <a:pt x="3109" y="4492"/>
              </a:lnTo>
              <a:lnTo>
                <a:pt x="3071" y="4393"/>
              </a:lnTo>
              <a:lnTo>
                <a:pt x="2973" y="4459"/>
              </a:lnTo>
              <a:lnTo>
                <a:pt x="2888" y="4506"/>
              </a:lnTo>
              <a:lnTo>
                <a:pt x="2850" y="4572"/>
              </a:lnTo>
              <a:lnTo>
                <a:pt x="2686" y="4572"/>
              </a:lnTo>
              <a:lnTo>
                <a:pt x="2512" y="4572"/>
              </a:lnTo>
              <a:lnTo>
                <a:pt x="2436" y="4497"/>
              </a:lnTo>
              <a:lnTo>
                <a:pt x="2338" y="4445"/>
              </a:lnTo>
              <a:lnTo>
                <a:pt x="2371" y="4355"/>
              </a:lnTo>
              <a:lnTo>
                <a:pt x="2244" y="4304"/>
              </a:lnTo>
              <a:lnTo>
                <a:pt x="2199" y="4348"/>
              </a:lnTo>
              <a:lnTo>
                <a:pt x="2124" y="4273"/>
              </a:lnTo>
              <a:lnTo>
                <a:pt x="2008" y="4243"/>
              </a:lnTo>
              <a:lnTo>
                <a:pt x="1928" y="4261"/>
              </a:lnTo>
              <a:lnTo>
                <a:pt x="1834" y="4163"/>
              </a:lnTo>
              <a:lnTo>
                <a:pt x="1754" y="4163"/>
              </a:lnTo>
              <a:lnTo>
                <a:pt x="1684" y="4050"/>
              </a:lnTo>
              <a:lnTo>
                <a:pt x="1604" y="4050"/>
              </a:lnTo>
              <a:lnTo>
                <a:pt x="1439" y="4069"/>
              </a:lnTo>
              <a:lnTo>
                <a:pt x="1406" y="3974"/>
              </a:lnTo>
              <a:lnTo>
                <a:pt x="1430" y="3880"/>
              </a:lnTo>
              <a:lnTo>
                <a:pt x="1324" y="3775"/>
              </a:lnTo>
              <a:lnTo>
                <a:pt x="1324" y="3692"/>
              </a:lnTo>
              <a:lnTo>
                <a:pt x="1298" y="3565"/>
              </a:lnTo>
              <a:lnTo>
                <a:pt x="1185" y="3452"/>
              </a:lnTo>
              <a:lnTo>
                <a:pt x="1058" y="3452"/>
              </a:lnTo>
              <a:lnTo>
                <a:pt x="1007" y="3504"/>
              </a:lnTo>
              <a:lnTo>
                <a:pt x="936" y="3434"/>
              </a:lnTo>
              <a:lnTo>
                <a:pt x="870" y="3499"/>
              </a:lnTo>
              <a:lnTo>
                <a:pt x="743" y="3476"/>
              </a:lnTo>
              <a:lnTo>
                <a:pt x="673" y="3396"/>
              </a:lnTo>
              <a:lnTo>
                <a:pt x="755" y="3314"/>
              </a:lnTo>
              <a:lnTo>
                <a:pt x="649" y="3222"/>
              </a:lnTo>
              <a:lnTo>
                <a:pt x="541" y="3165"/>
              </a:lnTo>
              <a:lnTo>
                <a:pt x="442" y="3208"/>
              </a:lnTo>
              <a:lnTo>
                <a:pt x="343" y="3165"/>
              </a:lnTo>
              <a:lnTo>
                <a:pt x="216" y="3194"/>
              </a:lnTo>
              <a:lnTo>
                <a:pt x="125" y="3102"/>
              </a:lnTo>
              <a:lnTo>
                <a:pt x="45" y="3022"/>
              </a:lnTo>
              <a:lnTo>
                <a:pt x="0" y="2977"/>
              </a:lnTo>
              <a:lnTo>
                <a:pt x="87" y="2890"/>
              </a:lnTo>
              <a:lnTo>
                <a:pt x="122" y="2775"/>
              </a:lnTo>
              <a:lnTo>
                <a:pt x="103" y="2648"/>
              </a:lnTo>
              <a:lnTo>
                <a:pt x="113" y="2493"/>
              </a:lnTo>
              <a:lnTo>
                <a:pt x="235" y="2498"/>
              </a:lnTo>
              <a:lnTo>
                <a:pt x="235" y="2394"/>
              </a:lnTo>
              <a:lnTo>
                <a:pt x="386" y="2309"/>
              </a:lnTo>
              <a:lnTo>
                <a:pt x="536" y="2276"/>
              </a:lnTo>
              <a:lnTo>
                <a:pt x="696" y="2276"/>
              </a:lnTo>
              <a:lnTo>
                <a:pt x="729" y="2173"/>
              </a:lnTo>
              <a:lnTo>
                <a:pt x="818" y="2173"/>
              </a:lnTo>
              <a:lnTo>
                <a:pt x="903" y="2088"/>
              </a:lnTo>
              <a:lnTo>
                <a:pt x="1016" y="2032"/>
              </a:lnTo>
              <a:lnTo>
                <a:pt x="943" y="1959"/>
              </a:lnTo>
              <a:lnTo>
                <a:pt x="1030" y="1924"/>
              </a:lnTo>
              <a:lnTo>
                <a:pt x="1030" y="1862"/>
              </a:lnTo>
              <a:lnTo>
                <a:pt x="936" y="1815"/>
              </a:lnTo>
              <a:lnTo>
                <a:pt x="943" y="1780"/>
              </a:lnTo>
              <a:close/>
            </a:path>
          </a:pathLst>
        </a:custGeom>
        <a:solidFill>
          <a:srgbClr val="C7CB8F"/>
        </a:solidFill>
        <a:ln w="9525">
          <a:solidFill>
            <a:srgbClr val="000000"/>
          </a:solidFill>
          <a:miter lim="800000"/>
          <a:headEnd/>
          <a:tailEnd/>
        </a:ln>
      </xdr:spPr>
    </xdr:sp>
    <xdr:clientData/>
  </xdr:twoCellAnchor>
  <xdr:twoCellAnchor>
    <xdr:from>
      <xdr:col>10</xdr:col>
      <xdr:colOff>495300</xdr:colOff>
      <xdr:row>13</xdr:row>
      <xdr:rowOff>85725</xdr:rowOff>
    </xdr:from>
    <xdr:to>
      <xdr:col>12</xdr:col>
      <xdr:colOff>381000</xdr:colOff>
      <xdr:row>24</xdr:row>
      <xdr:rowOff>57150</xdr:rowOff>
    </xdr:to>
    <xdr:sp macro="modRegionSelect.Region_Click" textlink="">
      <xdr:nvSpPr>
        <xdr:cNvPr id="125124" name="ShapeReg_77"/>
        <xdr:cNvSpPr>
          <a:spLocks/>
        </xdr:cNvSpPr>
      </xdr:nvSpPr>
      <xdr:spPr bwMode="auto">
        <a:xfrm>
          <a:off x="6191250" y="2314575"/>
          <a:ext cx="1104900" cy="1752600"/>
        </a:xfrm>
        <a:custGeom>
          <a:avLst/>
          <a:gdLst>
            <a:gd name="T0" fmla="*/ 2147483647 w 4090"/>
            <a:gd name="T1" fmla="*/ 2147483647 h 6495"/>
            <a:gd name="T2" fmla="*/ 2147483647 w 4090"/>
            <a:gd name="T3" fmla="*/ 2147483647 h 6495"/>
            <a:gd name="T4" fmla="*/ 2147483647 w 4090"/>
            <a:gd name="T5" fmla="*/ 2147483647 h 6495"/>
            <a:gd name="T6" fmla="*/ 0 w 4090"/>
            <a:gd name="T7" fmla="*/ 2147483647 h 6495"/>
            <a:gd name="T8" fmla="*/ 2147483647 w 4090"/>
            <a:gd name="T9" fmla="*/ 2147483647 h 6495"/>
            <a:gd name="T10" fmla="*/ 2147483647 w 4090"/>
            <a:gd name="T11" fmla="*/ 2147483647 h 6495"/>
            <a:gd name="T12" fmla="*/ 2147483647 w 4090"/>
            <a:gd name="T13" fmla="*/ 2147483647 h 6495"/>
            <a:gd name="T14" fmla="*/ 2147483647 w 4090"/>
            <a:gd name="T15" fmla="*/ 2147483647 h 6495"/>
            <a:gd name="T16" fmla="*/ 2147483647 w 4090"/>
            <a:gd name="T17" fmla="*/ 2147483647 h 6495"/>
            <a:gd name="T18" fmla="*/ 2147483647 w 4090"/>
            <a:gd name="T19" fmla="*/ 2147483647 h 6495"/>
            <a:gd name="T20" fmla="*/ 2147483647 w 4090"/>
            <a:gd name="T21" fmla="*/ 2147483647 h 6495"/>
            <a:gd name="T22" fmla="*/ 2147483647 w 4090"/>
            <a:gd name="T23" fmla="*/ 2147483647 h 6495"/>
            <a:gd name="T24" fmla="*/ 2147483647 w 4090"/>
            <a:gd name="T25" fmla="*/ 0 h 6495"/>
            <a:gd name="T26" fmla="*/ 2147483647 w 4090"/>
            <a:gd name="T27" fmla="*/ 2147483647 h 6495"/>
            <a:gd name="T28" fmla="*/ 2147483647 w 4090"/>
            <a:gd name="T29" fmla="*/ 2147483647 h 6495"/>
            <a:gd name="T30" fmla="*/ 2147483647 w 4090"/>
            <a:gd name="T31" fmla="*/ 2147483647 h 6495"/>
            <a:gd name="T32" fmla="*/ 2147483647 w 4090"/>
            <a:gd name="T33" fmla="*/ 2147483647 h 6495"/>
            <a:gd name="T34" fmla="*/ 2147483647 w 4090"/>
            <a:gd name="T35" fmla="*/ 2147483647 h 6495"/>
            <a:gd name="T36" fmla="*/ 2147483647 w 4090"/>
            <a:gd name="T37" fmla="*/ 2147483647 h 6495"/>
            <a:gd name="T38" fmla="*/ 2147483647 w 4090"/>
            <a:gd name="T39" fmla="*/ 2147483647 h 6495"/>
            <a:gd name="T40" fmla="*/ 2147483647 w 4090"/>
            <a:gd name="T41" fmla="*/ 2147483647 h 6495"/>
            <a:gd name="T42" fmla="*/ 2147483647 w 4090"/>
            <a:gd name="T43" fmla="*/ 2147483647 h 6495"/>
            <a:gd name="T44" fmla="*/ 2147483647 w 4090"/>
            <a:gd name="T45" fmla="*/ 2147483647 h 6495"/>
            <a:gd name="T46" fmla="*/ 2147483647 w 4090"/>
            <a:gd name="T47" fmla="*/ 2147483647 h 6495"/>
            <a:gd name="T48" fmla="*/ 2147483647 w 4090"/>
            <a:gd name="T49" fmla="*/ 2147483647 h 6495"/>
            <a:gd name="T50" fmla="*/ 2147483647 w 4090"/>
            <a:gd name="T51" fmla="*/ 2147483647 h 6495"/>
            <a:gd name="T52" fmla="*/ 2147483647 w 4090"/>
            <a:gd name="T53" fmla="*/ 2147483647 h 6495"/>
            <a:gd name="T54" fmla="*/ 2147483647 w 4090"/>
            <a:gd name="T55" fmla="*/ 2147483647 h 6495"/>
            <a:gd name="T56" fmla="*/ 2147483647 w 4090"/>
            <a:gd name="T57" fmla="*/ 2147483647 h 6495"/>
            <a:gd name="T58" fmla="*/ 2147483647 w 4090"/>
            <a:gd name="T59" fmla="*/ 2147483647 h 6495"/>
            <a:gd name="T60" fmla="*/ 2147483647 w 4090"/>
            <a:gd name="T61" fmla="*/ 2147483647 h 6495"/>
            <a:gd name="T62" fmla="*/ 2147483647 w 4090"/>
            <a:gd name="T63" fmla="*/ 2147483647 h 6495"/>
            <a:gd name="T64" fmla="*/ 2147483647 w 4090"/>
            <a:gd name="T65" fmla="*/ 2147483647 h 6495"/>
            <a:gd name="T66" fmla="*/ 2147483647 w 4090"/>
            <a:gd name="T67" fmla="*/ 2147483647 h 6495"/>
            <a:gd name="T68" fmla="*/ 2147483647 w 4090"/>
            <a:gd name="T69" fmla="*/ 2147483647 h 6495"/>
            <a:gd name="T70" fmla="*/ 2147483647 w 4090"/>
            <a:gd name="T71" fmla="*/ 2147483647 h 6495"/>
            <a:gd name="T72" fmla="*/ 2147483647 w 4090"/>
            <a:gd name="T73" fmla="*/ 2147483647 h 6495"/>
            <a:gd name="T74" fmla="*/ 2147483647 w 4090"/>
            <a:gd name="T75" fmla="*/ 2147483647 h 6495"/>
            <a:gd name="T76" fmla="*/ 2147483647 w 4090"/>
            <a:gd name="T77" fmla="*/ 2147483647 h 6495"/>
            <a:gd name="T78" fmla="*/ 2147483647 w 4090"/>
            <a:gd name="T79" fmla="*/ 2147483647 h 6495"/>
            <a:gd name="T80" fmla="*/ 2147483647 w 4090"/>
            <a:gd name="T81" fmla="*/ 2147483647 h 6495"/>
            <a:gd name="T82" fmla="*/ 2147483647 w 4090"/>
            <a:gd name="T83" fmla="*/ 2147483647 h 6495"/>
            <a:gd name="T84" fmla="*/ 2147483647 w 4090"/>
            <a:gd name="T85" fmla="*/ 2147483647 h 6495"/>
            <a:gd name="T86" fmla="*/ 2147483647 w 4090"/>
            <a:gd name="T87" fmla="*/ 2147483647 h 6495"/>
            <a:gd name="T88" fmla="*/ 2147483647 w 4090"/>
            <a:gd name="T89" fmla="*/ 2147483647 h 6495"/>
            <a:gd name="T90" fmla="*/ 2147483647 w 4090"/>
            <a:gd name="T91" fmla="*/ 2147483647 h 6495"/>
            <a:gd name="T92" fmla="*/ 2147483647 w 4090"/>
            <a:gd name="T93" fmla="*/ 2147483647 h 6495"/>
            <a:gd name="T94" fmla="*/ 2147483647 w 4090"/>
            <a:gd name="T95" fmla="*/ 2147483647 h 6495"/>
            <a:gd name="T96" fmla="*/ 2147483647 w 4090"/>
            <a:gd name="T97" fmla="*/ 2147483647 h 6495"/>
            <a:gd name="T98" fmla="*/ 2147483647 w 4090"/>
            <a:gd name="T99" fmla="*/ 2147483647 h 6495"/>
            <a:gd name="T100" fmla="*/ 2147483647 w 4090"/>
            <a:gd name="T101" fmla="*/ 2147483647 h 6495"/>
            <a:gd name="T102" fmla="*/ 2147483647 w 4090"/>
            <a:gd name="T103" fmla="*/ 2147483647 h 6495"/>
            <a:gd name="T104" fmla="*/ 2147483647 w 4090"/>
            <a:gd name="T105" fmla="*/ 2147483647 h 6495"/>
            <a:gd name="T106" fmla="*/ 2147483647 w 4090"/>
            <a:gd name="T107" fmla="*/ 2147483647 h 6495"/>
            <a:gd name="T108" fmla="*/ 2147483647 w 4090"/>
            <a:gd name="T109" fmla="*/ 2147483647 h 6495"/>
            <a:gd name="T110" fmla="*/ 2147483647 w 4090"/>
            <a:gd name="T111" fmla="*/ 2147483647 h 6495"/>
            <a:gd name="T112" fmla="*/ 2147483647 w 4090"/>
            <a:gd name="T113" fmla="*/ 2147483647 h 6495"/>
            <a:gd name="T114" fmla="*/ 2147483647 w 4090"/>
            <a:gd name="T115" fmla="*/ 2147483647 h 6495"/>
            <a:gd name="T116" fmla="*/ 2147483647 w 4090"/>
            <a:gd name="T117" fmla="*/ 2147483647 h 6495"/>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4090"/>
            <a:gd name="T178" fmla="*/ 0 h 6495"/>
            <a:gd name="T179" fmla="*/ 4090 w 4090"/>
            <a:gd name="T180" fmla="*/ 6495 h 6495"/>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4090" h="6495">
              <a:moveTo>
                <a:pt x="411" y="3974"/>
              </a:moveTo>
              <a:lnTo>
                <a:pt x="358" y="3851"/>
              </a:lnTo>
              <a:lnTo>
                <a:pt x="358" y="3756"/>
              </a:lnTo>
              <a:lnTo>
                <a:pt x="297" y="3695"/>
              </a:lnTo>
              <a:lnTo>
                <a:pt x="351" y="3640"/>
              </a:lnTo>
              <a:lnTo>
                <a:pt x="367" y="3519"/>
              </a:lnTo>
              <a:lnTo>
                <a:pt x="238" y="3463"/>
              </a:lnTo>
              <a:lnTo>
                <a:pt x="132" y="3463"/>
              </a:lnTo>
              <a:lnTo>
                <a:pt x="120" y="3401"/>
              </a:lnTo>
              <a:lnTo>
                <a:pt x="194" y="3386"/>
              </a:lnTo>
              <a:lnTo>
                <a:pt x="156" y="3310"/>
              </a:lnTo>
              <a:lnTo>
                <a:pt x="176" y="3166"/>
              </a:lnTo>
              <a:lnTo>
                <a:pt x="88" y="3151"/>
              </a:lnTo>
              <a:lnTo>
                <a:pt x="0" y="3060"/>
              </a:lnTo>
              <a:lnTo>
                <a:pt x="76" y="3042"/>
              </a:lnTo>
              <a:lnTo>
                <a:pt x="85" y="2931"/>
              </a:lnTo>
              <a:lnTo>
                <a:pt x="50" y="2896"/>
              </a:lnTo>
              <a:lnTo>
                <a:pt x="29" y="2837"/>
              </a:lnTo>
              <a:lnTo>
                <a:pt x="59" y="2763"/>
              </a:lnTo>
              <a:lnTo>
                <a:pt x="0" y="2705"/>
              </a:lnTo>
              <a:lnTo>
                <a:pt x="50" y="2637"/>
              </a:lnTo>
              <a:lnTo>
                <a:pt x="7" y="2594"/>
              </a:lnTo>
              <a:lnTo>
                <a:pt x="7" y="2493"/>
              </a:lnTo>
              <a:lnTo>
                <a:pt x="103" y="2443"/>
              </a:lnTo>
              <a:lnTo>
                <a:pt x="167" y="2408"/>
              </a:lnTo>
              <a:lnTo>
                <a:pt x="244" y="2417"/>
              </a:lnTo>
              <a:lnTo>
                <a:pt x="307" y="2354"/>
              </a:lnTo>
              <a:lnTo>
                <a:pt x="391" y="2320"/>
              </a:lnTo>
              <a:lnTo>
                <a:pt x="403" y="2237"/>
              </a:lnTo>
              <a:lnTo>
                <a:pt x="348" y="2183"/>
              </a:lnTo>
              <a:lnTo>
                <a:pt x="379" y="2105"/>
              </a:lnTo>
              <a:lnTo>
                <a:pt x="488" y="2085"/>
              </a:lnTo>
              <a:lnTo>
                <a:pt x="632" y="1941"/>
              </a:lnTo>
              <a:lnTo>
                <a:pt x="626" y="1779"/>
              </a:lnTo>
              <a:lnTo>
                <a:pt x="729" y="1744"/>
              </a:lnTo>
              <a:lnTo>
                <a:pt x="729" y="1691"/>
              </a:lnTo>
              <a:lnTo>
                <a:pt x="627" y="1590"/>
              </a:lnTo>
              <a:lnTo>
                <a:pt x="605" y="1518"/>
              </a:lnTo>
              <a:lnTo>
                <a:pt x="492" y="1405"/>
              </a:lnTo>
              <a:lnTo>
                <a:pt x="420" y="1388"/>
              </a:lnTo>
              <a:lnTo>
                <a:pt x="405" y="1297"/>
              </a:lnTo>
              <a:lnTo>
                <a:pt x="423" y="1189"/>
              </a:lnTo>
              <a:lnTo>
                <a:pt x="366" y="1131"/>
              </a:lnTo>
              <a:lnTo>
                <a:pt x="452" y="1018"/>
              </a:lnTo>
              <a:lnTo>
                <a:pt x="452" y="918"/>
              </a:lnTo>
              <a:lnTo>
                <a:pt x="458" y="795"/>
              </a:lnTo>
              <a:lnTo>
                <a:pt x="414" y="751"/>
              </a:lnTo>
              <a:lnTo>
                <a:pt x="391" y="663"/>
              </a:lnTo>
              <a:lnTo>
                <a:pt x="350" y="622"/>
              </a:lnTo>
              <a:lnTo>
                <a:pt x="347" y="513"/>
              </a:lnTo>
              <a:lnTo>
                <a:pt x="429" y="495"/>
              </a:lnTo>
              <a:lnTo>
                <a:pt x="499" y="513"/>
              </a:lnTo>
              <a:lnTo>
                <a:pt x="591" y="563"/>
              </a:lnTo>
              <a:lnTo>
                <a:pt x="682" y="516"/>
              </a:lnTo>
              <a:lnTo>
                <a:pt x="755" y="492"/>
              </a:lnTo>
              <a:lnTo>
                <a:pt x="829" y="419"/>
              </a:lnTo>
              <a:lnTo>
                <a:pt x="881" y="325"/>
              </a:lnTo>
              <a:lnTo>
                <a:pt x="952" y="328"/>
              </a:lnTo>
              <a:lnTo>
                <a:pt x="993" y="301"/>
              </a:lnTo>
              <a:lnTo>
                <a:pt x="1024" y="332"/>
              </a:lnTo>
              <a:lnTo>
                <a:pt x="1064" y="319"/>
              </a:lnTo>
              <a:lnTo>
                <a:pt x="1064" y="240"/>
              </a:lnTo>
              <a:lnTo>
                <a:pt x="1058" y="111"/>
              </a:lnTo>
              <a:lnTo>
                <a:pt x="1133" y="113"/>
              </a:lnTo>
              <a:lnTo>
                <a:pt x="1228" y="0"/>
              </a:lnTo>
              <a:lnTo>
                <a:pt x="1408" y="10"/>
              </a:lnTo>
              <a:lnTo>
                <a:pt x="1577" y="109"/>
              </a:lnTo>
              <a:lnTo>
                <a:pt x="1641" y="130"/>
              </a:lnTo>
              <a:lnTo>
                <a:pt x="1641" y="201"/>
              </a:lnTo>
              <a:lnTo>
                <a:pt x="1711" y="296"/>
              </a:lnTo>
              <a:lnTo>
                <a:pt x="1623" y="346"/>
              </a:lnTo>
              <a:lnTo>
                <a:pt x="1623" y="451"/>
              </a:lnTo>
              <a:lnTo>
                <a:pt x="1676" y="529"/>
              </a:lnTo>
              <a:lnTo>
                <a:pt x="1739" y="525"/>
              </a:lnTo>
              <a:lnTo>
                <a:pt x="1810" y="441"/>
              </a:lnTo>
              <a:lnTo>
                <a:pt x="1891" y="444"/>
              </a:lnTo>
              <a:lnTo>
                <a:pt x="1948" y="473"/>
              </a:lnTo>
              <a:lnTo>
                <a:pt x="1990" y="434"/>
              </a:lnTo>
              <a:lnTo>
                <a:pt x="2046" y="434"/>
              </a:lnTo>
              <a:lnTo>
                <a:pt x="2149" y="536"/>
              </a:lnTo>
              <a:lnTo>
                <a:pt x="2171" y="610"/>
              </a:lnTo>
              <a:lnTo>
                <a:pt x="2115" y="610"/>
              </a:lnTo>
              <a:lnTo>
                <a:pt x="2058" y="662"/>
              </a:lnTo>
              <a:lnTo>
                <a:pt x="2096" y="723"/>
              </a:lnTo>
              <a:lnTo>
                <a:pt x="2124" y="751"/>
              </a:lnTo>
              <a:lnTo>
                <a:pt x="2044" y="803"/>
              </a:lnTo>
              <a:lnTo>
                <a:pt x="1936" y="803"/>
              </a:lnTo>
              <a:lnTo>
                <a:pt x="1830" y="909"/>
              </a:lnTo>
              <a:lnTo>
                <a:pt x="1762" y="977"/>
              </a:lnTo>
              <a:lnTo>
                <a:pt x="1687" y="1104"/>
              </a:lnTo>
              <a:lnTo>
                <a:pt x="1607" y="1184"/>
              </a:lnTo>
              <a:lnTo>
                <a:pt x="1527" y="1344"/>
              </a:lnTo>
              <a:lnTo>
                <a:pt x="1513" y="1499"/>
              </a:lnTo>
              <a:lnTo>
                <a:pt x="1588" y="1650"/>
              </a:lnTo>
              <a:lnTo>
                <a:pt x="1517" y="1720"/>
              </a:lnTo>
              <a:lnTo>
                <a:pt x="1494" y="1871"/>
              </a:lnTo>
              <a:lnTo>
                <a:pt x="1536" y="1979"/>
              </a:lnTo>
              <a:lnTo>
                <a:pt x="1602" y="2045"/>
              </a:lnTo>
              <a:lnTo>
                <a:pt x="1545" y="2139"/>
              </a:lnTo>
              <a:lnTo>
                <a:pt x="1545" y="2266"/>
              </a:lnTo>
              <a:lnTo>
                <a:pt x="1545" y="2435"/>
              </a:lnTo>
              <a:lnTo>
                <a:pt x="1517" y="2553"/>
              </a:lnTo>
              <a:lnTo>
                <a:pt x="1517" y="2713"/>
              </a:lnTo>
              <a:lnTo>
                <a:pt x="1564" y="2764"/>
              </a:lnTo>
              <a:lnTo>
                <a:pt x="1564" y="2877"/>
              </a:lnTo>
              <a:lnTo>
                <a:pt x="1564" y="3004"/>
              </a:lnTo>
              <a:lnTo>
                <a:pt x="1522" y="3164"/>
              </a:lnTo>
              <a:lnTo>
                <a:pt x="1522" y="3296"/>
              </a:lnTo>
              <a:lnTo>
                <a:pt x="1451" y="3414"/>
              </a:lnTo>
              <a:lnTo>
                <a:pt x="1451" y="3531"/>
              </a:lnTo>
              <a:lnTo>
                <a:pt x="1414" y="3635"/>
              </a:lnTo>
              <a:lnTo>
                <a:pt x="1456" y="3730"/>
              </a:lnTo>
              <a:lnTo>
                <a:pt x="1528" y="3730"/>
              </a:lnTo>
              <a:lnTo>
                <a:pt x="1583" y="3675"/>
              </a:lnTo>
              <a:lnTo>
                <a:pt x="1661" y="3675"/>
              </a:lnTo>
              <a:lnTo>
                <a:pt x="1722" y="3613"/>
              </a:lnTo>
              <a:lnTo>
                <a:pt x="1790" y="3545"/>
              </a:lnTo>
              <a:lnTo>
                <a:pt x="1837" y="3592"/>
              </a:lnTo>
              <a:lnTo>
                <a:pt x="1894" y="3621"/>
              </a:lnTo>
              <a:lnTo>
                <a:pt x="1894" y="3682"/>
              </a:lnTo>
              <a:lnTo>
                <a:pt x="1938" y="3764"/>
              </a:lnTo>
              <a:lnTo>
                <a:pt x="1995" y="3820"/>
              </a:lnTo>
              <a:lnTo>
                <a:pt x="2044" y="3771"/>
              </a:lnTo>
              <a:lnTo>
                <a:pt x="2044" y="3696"/>
              </a:lnTo>
              <a:lnTo>
                <a:pt x="1978" y="3668"/>
              </a:lnTo>
              <a:lnTo>
                <a:pt x="1978" y="3597"/>
              </a:lnTo>
              <a:lnTo>
                <a:pt x="2030" y="3541"/>
              </a:lnTo>
              <a:lnTo>
                <a:pt x="2030" y="3588"/>
              </a:lnTo>
              <a:lnTo>
                <a:pt x="2086" y="3630"/>
              </a:lnTo>
              <a:lnTo>
                <a:pt x="2115" y="3621"/>
              </a:lnTo>
              <a:lnTo>
                <a:pt x="2143" y="3649"/>
              </a:lnTo>
              <a:lnTo>
                <a:pt x="2143" y="3733"/>
              </a:lnTo>
              <a:lnTo>
                <a:pt x="2143" y="3795"/>
              </a:lnTo>
              <a:lnTo>
                <a:pt x="2237" y="3757"/>
              </a:lnTo>
              <a:lnTo>
                <a:pt x="2237" y="3710"/>
              </a:lnTo>
              <a:lnTo>
                <a:pt x="2289" y="3639"/>
              </a:lnTo>
              <a:lnTo>
                <a:pt x="2322" y="3611"/>
              </a:lnTo>
              <a:lnTo>
                <a:pt x="2373" y="3649"/>
              </a:lnTo>
              <a:lnTo>
                <a:pt x="2385" y="3571"/>
              </a:lnTo>
              <a:lnTo>
                <a:pt x="2340" y="3526"/>
              </a:lnTo>
              <a:lnTo>
                <a:pt x="2298" y="3446"/>
              </a:lnTo>
              <a:lnTo>
                <a:pt x="2246" y="3352"/>
              </a:lnTo>
              <a:lnTo>
                <a:pt x="2331" y="3305"/>
              </a:lnTo>
              <a:lnTo>
                <a:pt x="2383" y="3254"/>
              </a:lnTo>
              <a:lnTo>
                <a:pt x="2486" y="3230"/>
              </a:lnTo>
              <a:lnTo>
                <a:pt x="2608" y="3230"/>
              </a:lnTo>
              <a:lnTo>
                <a:pt x="2710" y="3242"/>
              </a:lnTo>
              <a:lnTo>
                <a:pt x="2754" y="3287"/>
              </a:lnTo>
              <a:cubicBezTo>
                <a:pt x="2754" y="3287"/>
                <a:pt x="2862" y="3268"/>
                <a:pt x="2886" y="3268"/>
              </a:cubicBezTo>
              <a:cubicBezTo>
                <a:pt x="2910" y="3268"/>
                <a:pt x="2975" y="3239"/>
                <a:pt x="2975" y="3239"/>
              </a:cubicBezTo>
              <a:lnTo>
                <a:pt x="3034" y="3298"/>
              </a:lnTo>
              <a:lnTo>
                <a:pt x="2989" y="3343"/>
              </a:lnTo>
              <a:lnTo>
                <a:pt x="2957" y="3376"/>
              </a:lnTo>
              <a:lnTo>
                <a:pt x="2928" y="3428"/>
              </a:lnTo>
              <a:lnTo>
                <a:pt x="3008" y="3428"/>
              </a:lnTo>
              <a:lnTo>
                <a:pt x="3093" y="3428"/>
              </a:lnTo>
              <a:lnTo>
                <a:pt x="3112" y="3489"/>
              </a:lnTo>
              <a:lnTo>
                <a:pt x="3182" y="3559"/>
              </a:lnTo>
              <a:lnTo>
                <a:pt x="3269" y="3548"/>
              </a:lnTo>
              <a:lnTo>
                <a:pt x="3314" y="3592"/>
              </a:lnTo>
              <a:lnTo>
                <a:pt x="3361" y="3682"/>
              </a:lnTo>
              <a:lnTo>
                <a:pt x="3375" y="3860"/>
              </a:lnTo>
              <a:lnTo>
                <a:pt x="3436" y="4049"/>
              </a:lnTo>
              <a:lnTo>
                <a:pt x="3533" y="4187"/>
              </a:lnTo>
              <a:lnTo>
                <a:pt x="3653" y="4307"/>
              </a:lnTo>
              <a:lnTo>
                <a:pt x="3700" y="4354"/>
              </a:lnTo>
              <a:lnTo>
                <a:pt x="3723" y="4434"/>
              </a:lnTo>
              <a:lnTo>
                <a:pt x="3817" y="4528"/>
              </a:lnTo>
              <a:lnTo>
                <a:pt x="3883" y="4641"/>
              </a:lnTo>
              <a:lnTo>
                <a:pt x="3907" y="4707"/>
              </a:lnTo>
              <a:lnTo>
                <a:pt x="3994" y="4841"/>
              </a:lnTo>
              <a:lnTo>
                <a:pt x="4067" y="4914"/>
              </a:lnTo>
              <a:lnTo>
                <a:pt x="4067" y="5112"/>
              </a:lnTo>
              <a:lnTo>
                <a:pt x="4038" y="5281"/>
              </a:lnTo>
              <a:lnTo>
                <a:pt x="4090" y="5450"/>
              </a:lnTo>
              <a:lnTo>
                <a:pt x="4014" y="5515"/>
              </a:lnTo>
              <a:lnTo>
                <a:pt x="3933" y="5457"/>
              </a:lnTo>
              <a:lnTo>
                <a:pt x="3955" y="5409"/>
              </a:lnTo>
              <a:lnTo>
                <a:pt x="3927" y="5350"/>
              </a:lnTo>
              <a:lnTo>
                <a:pt x="3861" y="5354"/>
              </a:lnTo>
              <a:lnTo>
                <a:pt x="3810" y="5303"/>
              </a:lnTo>
              <a:lnTo>
                <a:pt x="3744" y="5252"/>
              </a:lnTo>
              <a:lnTo>
                <a:pt x="3688" y="5260"/>
              </a:lnTo>
              <a:lnTo>
                <a:pt x="3654" y="5389"/>
              </a:lnTo>
              <a:lnTo>
                <a:pt x="3559" y="5467"/>
              </a:lnTo>
              <a:lnTo>
                <a:pt x="3575" y="5531"/>
              </a:lnTo>
              <a:lnTo>
                <a:pt x="3662" y="5541"/>
              </a:lnTo>
              <a:lnTo>
                <a:pt x="3684" y="5608"/>
              </a:lnTo>
              <a:lnTo>
                <a:pt x="3762" y="5600"/>
              </a:lnTo>
              <a:lnTo>
                <a:pt x="3792" y="5541"/>
              </a:lnTo>
              <a:lnTo>
                <a:pt x="3829" y="5552"/>
              </a:lnTo>
              <a:lnTo>
                <a:pt x="3865" y="5642"/>
              </a:lnTo>
              <a:lnTo>
                <a:pt x="3855" y="5735"/>
              </a:lnTo>
              <a:lnTo>
                <a:pt x="3827" y="5801"/>
              </a:lnTo>
              <a:lnTo>
                <a:pt x="3714" y="5841"/>
              </a:lnTo>
              <a:lnTo>
                <a:pt x="3698" y="5920"/>
              </a:lnTo>
              <a:lnTo>
                <a:pt x="3754" y="5936"/>
              </a:lnTo>
              <a:lnTo>
                <a:pt x="3754" y="6068"/>
              </a:lnTo>
              <a:lnTo>
                <a:pt x="3680" y="6163"/>
              </a:lnTo>
              <a:lnTo>
                <a:pt x="3583" y="6177"/>
              </a:lnTo>
              <a:lnTo>
                <a:pt x="3575" y="6207"/>
              </a:lnTo>
              <a:lnTo>
                <a:pt x="3479" y="6193"/>
              </a:lnTo>
              <a:lnTo>
                <a:pt x="3457" y="6225"/>
              </a:lnTo>
              <a:lnTo>
                <a:pt x="3392" y="6227"/>
              </a:lnTo>
              <a:lnTo>
                <a:pt x="3373" y="6208"/>
              </a:lnTo>
              <a:lnTo>
                <a:pt x="3308" y="6189"/>
              </a:lnTo>
              <a:lnTo>
                <a:pt x="3225" y="6301"/>
              </a:lnTo>
              <a:lnTo>
                <a:pt x="3213" y="6392"/>
              </a:lnTo>
              <a:lnTo>
                <a:pt x="3265" y="6443"/>
              </a:lnTo>
              <a:lnTo>
                <a:pt x="3265" y="6482"/>
              </a:lnTo>
              <a:lnTo>
                <a:pt x="3173" y="6495"/>
              </a:lnTo>
              <a:lnTo>
                <a:pt x="3149" y="6391"/>
              </a:lnTo>
              <a:lnTo>
                <a:pt x="3055" y="6292"/>
              </a:lnTo>
              <a:lnTo>
                <a:pt x="3126" y="6222"/>
              </a:lnTo>
              <a:lnTo>
                <a:pt x="3126" y="6118"/>
              </a:lnTo>
              <a:lnTo>
                <a:pt x="3067" y="6059"/>
              </a:lnTo>
              <a:lnTo>
                <a:pt x="2999" y="5991"/>
              </a:lnTo>
              <a:lnTo>
                <a:pt x="2980" y="5930"/>
              </a:lnTo>
              <a:lnTo>
                <a:pt x="2990" y="5875"/>
              </a:lnTo>
              <a:lnTo>
                <a:pt x="2960" y="5845"/>
              </a:lnTo>
              <a:lnTo>
                <a:pt x="2968" y="5769"/>
              </a:lnTo>
              <a:lnTo>
                <a:pt x="2888" y="5801"/>
              </a:lnTo>
              <a:lnTo>
                <a:pt x="2791" y="5813"/>
              </a:lnTo>
              <a:lnTo>
                <a:pt x="2743" y="5901"/>
              </a:lnTo>
              <a:lnTo>
                <a:pt x="2614" y="5929"/>
              </a:lnTo>
              <a:lnTo>
                <a:pt x="2554" y="6012"/>
              </a:lnTo>
              <a:lnTo>
                <a:pt x="2461" y="5901"/>
              </a:lnTo>
              <a:lnTo>
                <a:pt x="2385" y="5865"/>
              </a:lnTo>
              <a:lnTo>
                <a:pt x="2315" y="5895"/>
              </a:lnTo>
              <a:lnTo>
                <a:pt x="2278" y="5915"/>
              </a:lnTo>
              <a:lnTo>
                <a:pt x="2198" y="5901"/>
              </a:lnTo>
              <a:lnTo>
                <a:pt x="2122" y="5911"/>
              </a:lnTo>
              <a:lnTo>
                <a:pt x="2130" y="6010"/>
              </a:lnTo>
              <a:cubicBezTo>
                <a:pt x="2130" y="6010"/>
                <a:pt x="2096" y="6063"/>
                <a:pt x="2086" y="6053"/>
              </a:cubicBezTo>
              <a:cubicBezTo>
                <a:pt x="2076" y="6043"/>
                <a:pt x="2041" y="6135"/>
                <a:pt x="2041" y="6135"/>
              </a:cubicBezTo>
              <a:lnTo>
                <a:pt x="1987" y="6120"/>
              </a:lnTo>
              <a:lnTo>
                <a:pt x="1983" y="6008"/>
              </a:lnTo>
              <a:lnTo>
                <a:pt x="1930" y="5968"/>
              </a:lnTo>
              <a:lnTo>
                <a:pt x="1890" y="5958"/>
              </a:lnTo>
              <a:lnTo>
                <a:pt x="1882" y="5891"/>
              </a:lnTo>
              <a:lnTo>
                <a:pt x="1794" y="5827"/>
              </a:lnTo>
              <a:lnTo>
                <a:pt x="1776" y="5752"/>
              </a:lnTo>
              <a:lnTo>
                <a:pt x="1673" y="5742"/>
              </a:lnTo>
              <a:lnTo>
                <a:pt x="1633" y="5783"/>
              </a:lnTo>
              <a:lnTo>
                <a:pt x="1581" y="5702"/>
              </a:lnTo>
              <a:lnTo>
                <a:pt x="1532" y="5702"/>
              </a:lnTo>
              <a:lnTo>
                <a:pt x="1481" y="5651"/>
              </a:lnTo>
              <a:lnTo>
                <a:pt x="1462" y="5461"/>
              </a:lnTo>
              <a:lnTo>
                <a:pt x="1506" y="5381"/>
              </a:lnTo>
              <a:lnTo>
                <a:pt x="1450" y="5296"/>
              </a:lnTo>
              <a:lnTo>
                <a:pt x="1514" y="5220"/>
              </a:lnTo>
              <a:lnTo>
                <a:pt x="1518" y="5155"/>
              </a:lnTo>
              <a:lnTo>
                <a:pt x="1599" y="5081"/>
              </a:lnTo>
              <a:lnTo>
                <a:pt x="1609" y="4944"/>
              </a:lnTo>
              <a:cubicBezTo>
                <a:pt x="1609" y="4944"/>
                <a:pt x="1693" y="4860"/>
                <a:pt x="1693" y="4850"/>
              </a:cubicBezTo>
              <a:cubicBezTo>
                <a:pt x="1693" y="4840"/>
                <a:pt x="1689" y="4787"/>
                <a:pt x="1689" y="4787"/>
              </a:cubicBezTo>
              <a:lnTo>
                <a:pt x="1594" y="4692"/>
              </a:lnTo>
              <a:lnTo>
                <a:pt x="1631" y="4641"/>
              </a:lnTo>
              <a:lnTo>
                <a:pt x="1713" y="4643"/>
              </a:lnTo>
              <a:lnTo>
                <a:pt x="1866" y="4586"/>
              </a:lnTo>
              <a:lnTo>
                <a:pt x="1900" y="4470"/>
              </a:lnTo>
              <a:lnTo>
                <a:pt x="1814" y="4409"/>
              </a:lnTo>
              <a:lnTo>
                <a:pt x="1790" y="4267"/>
              </a:lnTo>
              <a:lnTo>
                <a:pt x="1708" y="4185"/>
              </a:lnTo>
              <a:lnTo>
                <a:pt x="1621" y="4194"/>
              </a:lnTo>
              <a:lnTo>
                <a:pt x="1571" y="4283"/>
              </a:lnTo>
              <a:lnTo>
                <a:pt x="1521" y="4332"/>
              </a:lnTo>
              <a:lnTo>
                <a:pt x="1430" y="4349"/>
              </a:lnTo>
              <a:lnTo>
                <a:pt x="1406" y="4423"/>
              </a:lnTo>
              <a:lnTo>
                <a:pt x="1426" y="4512"/>
              </a:lnTo>
              <a:lnTo>
                <a:pt x="1395" y="4543"/>
              </a:lnTo>
              <a:lnTo>
                <a:pt x="1305" y="4576"/>
              </a:lnTo>
              <a:lnTo>
                <a:pt x="1261" y="4639"/>
              </a:lnTo>
              <a:lnTo>
                <a:pt x="1219" y="4703"/>
              </a:lnTo>
              <a:cubicBezTo>
                <a:pt x="1219" y="4703"/>
                <a:pt x="1166" y="4695"/>
                <a:pt x="1160" y="4701"/>
              </a:cubicBezTo>
              <a:cubicBezTo>
                <a:pt x="1154" y="4707"/>
                <a:pt x="1104" y="4751"/>
                <a:pt x="1104" y="4751"/>
              </a:cubicBezTo>
              <a:lnTo>
                <a:pt x="973" y="4574"/>
              </a:lnTo>
              <a:lnTo>
                <a:pt x="899" y="4598"/>
              </a:lnTo>
              <a:lnTo>
                <a:pt x="859" y="4635"/>
              </a:lnTo>
              <a:lnTo>
                <a:pt x="744" y="4618"/>
              </a:lnTo>
              <a:lnTo>
                <a:pt x="684" y="4546"/>
              </a:lnTo>
              <a:lnTo>
                <a:pt x="718" y="4468"/>
              </a:lnTo>
              <a:lnTo>
                <a:pt x="774" y="4435"/>
              </a:lnTo>
              <a:lnTo>
                <a:pt x="774" y="4371"/>
              </a:lnTo>
              <a:lnTo>
                <a:pt x="724" y="4287"/>
              </a:lnTo>
              <a:lnTo>
                <a:pt x="750" y="4222"/>
              </a:lnTo>
              <a:lnTo>
                <a:pt x="782" y="4226"/>
              </a:lnTo>
              <a:lnTo>
                <a:pt x="782" y="4082"/>
              </a:lnTo>
              <a:lnTo>
                <a:pt x="841" y="4001"/>
              </a:lnTo>
              <a:lnTo>
                <a:pt x="839" y="3937"/>
              </a:lnTo>
              <a:lnTo>
                <a:pt x="871" y="3854"/>
              </a:lnTo>
              <a:lnTo>
                <a:pt x="786" y="3806"/>
              </a:lnTo>
              <a:lnTo>
                <a:pt x="702" y="3822"/>
              </a:lnTo>
              <a:lnTo>
                <a:pt x="637" y="3888"/>
              </a:lnTo>
              <a:lnTo>
                <a:pt x="561" y="3899"/>
              </a:lnTo>
              <a:lnTo>
                <a:pt x="509" y="3965"/>
              </a:lnTo>
              <a:lnTo>
                <a:pt x="449" y="3995"/>
              </a:lnTo>
              <a:lnTo>
                <a:pt x="411" y="3974"/>
              </a:lnTo>
              <a:close/>
            </a:path>
          </a:pathLst>
        </a:custGeom>
        <a:solidFill>
          <a:srgbClr val="FECE2C"/>
        </a:solidFill>
        <a:ln w="9525">
          <a:solidFill>
            <a:srgbClr val="000000"/>
          </a:solidFill>
          <a:miter lim="800000"/>
          <a:headEnd/>
          <a:tailEnd/>
        </a:ln>
      </xdr:spPr>
    </xdr:sp>
    <xdr:clientData/>
  </xdr:twoCellAnchor>
  <xdr:twoCellAnchor>
    <xdr:from>
      <xdr:col>0</xdr:col>
      <xdr:colOff>133350</xdr:colOff>
      <xdr:row>22</xdr:row>
      <xdr:rowOff>9525</xdr:rowOff>
    </xdr:from>
    <xdr:to>
      <xdr:col>1</xdr:col>
      <xdr:colOff>247650</xdr:colOff>
      <xdr:row>24</xdr:row>
      <xdr:rowOff>85725</xdr:rowOff>
    </xdr:to>
    <xdr:sp macro="modRegionSelect.Region_Click" textlink="">
      <xdr:nvSpPr>
        <xdr:cNvPr id="125125" name="ShapeReg_26"/>
        <xdr:cNvSpPr>
          <a:spLocks noEditPoints="1"/>
        </xdr:cNvSpPr>
      </xdr:nvSpPr>
      <xdr:spPr bwMode="auto">
        <a:xfrm>
          <a:off x="133350" y="3695700"/>
          <a:ext cx="323850" cy="400050"/>
        </a:xfrm>
        <a:custGeom>
          <a:avLst/>
          <a:gdLst>
            <a:gd name="T0" fmla="*/ 2147483647 w 1198"/>
            <a:gd name="T1" fmla="*/ 2147483647 h 1479"/>
            <a:gd name="T2" fmla="*/ 2147483647 w 1198"/>
            <a:gd name="T3" fmla="*/ 2147483647 h 1479"/>
            <a:gd name="T4" fmla="*/ 2147483647 w 1198"/>
            <a:gd name="T5" fmla="*/ 2147483647 h 1479"/>
            <a:gd name="T6" fmla="*/ 2147483647 w 1198"/>
            <a:gd name="T7" fmla="*/ 2147483647 h 1479"/>
            <a:gd name="T8" fmla="*/ 2147483647 w 1198"/>
            <a:gd name="T9" fmla="*/ 2147483647 h 1479"/>
            <a:gd name="T10" fmla="*/ 2147483647 w 1198"/>
            <a:gd name="T11" fmla="*/ 2147483647 h 1479"/>
            <a:gd name="T12" fmla="*/ 2147483647 w 1198"/>
            <a:gd name="T13" fmla="*/ 2147483647 h 1479"/>
            <a:gd name="T14" fmla="*/ 2147483647 w 1198"/>
            <a:gd name="T15" fmla="*/ 2147483647 h 1479"/>
            <a:gd name="T16" fmla="*/ 2147483647 w 1198"/>
            <a:gd name="T17" fmla="*/ 2147483647 h 1479"/>
            <a:gd name="T18" fmla="*/ 2147483647 w 1198"/>
            <a:gd name="T19" fmla="*/ 2147483647 h 1479"/>
            <a:gd name="T20" fmla="*/ 2147483647 w 1198"/>
            <a:gd name="T21" fmla="*/ 2147483647 h 1479"/>
            <a:gd name="T22" fmla="*/ 2147483647 w 1198"/>
            <a:gd name="T23" fmla="*/ 2147483647 h 1479"/>
            <a:gd name="T24" fmla="*/ 2147483647 w 1198"/>
            <a:gd name="T25" fmla="*/ 2147483647 h 1479"/>
            <a:gd name="T26" fmla="*/ 2147483647 w 1198"/>
            <a:gd name="T27" fmla="*/ 2147483647 h 1479"/>
            <a:gd name="T28" fmla="*/ 2147483647 w 1198"/>
            <a:gd name="T29" fmla="*/ 2147483647 h 1479"/>
            <a:gd name="T30" fmla="*/ 2147483647 w 1198"/>
            <a:gd name="T31" fmla="*/ 2147483647 h 1479"/>
            <a:gd name="T32" fmla="*/ 2147483647 w 1198"/>
            <a:gd name="T33" fmla="*/ 2147483647 h 1479"/>
            <a:gd name="T34" fmla="*/ 2147483647 w 1198"/>
            <a:gd name="T35" fmla="*/ 2147483647 h 1479"/>
            <a:gd name="T36" fmla="*/ 2147483647 w 1198"/>
            <a:gd name="T37" fmla="*/ 2147483647 h 1479"/>
            <a:gd name="T38" fmla="*/ 2147483647 w 1198"/>
            <a:gd name="T39" fmla="*/ 2147483647 h 1479"/>
            <a:gd name="T40" fmla="*/ 2147483647 w 1198"/>
            <a:gd name="T41" fmla="*/ 2147483647 h 1479"/>
            <a:gd name="T42" fmla="*/ 2147483647 w 1198"/>
            <a:gd name="T43" fmla="*/ 2147483647 h 1479"/>
            <a:gd name="T44" fmla="*/ 2147483647 w 1198"/>
            <a:gd name="T45" fmla="*/ 2147483647 h 1479"/>
            <a:gd name="T46" fmla="*/ 2147483647 w 1198"/>
            <a:gd name="T47" fmla="*/ 2147483647 h 1479"/>
            <a:gd name="T48" fmla="*/ 2147483647 w 1198"/>
            <a:gd name="T49" fmla="*/ 2147483647 h 1479"/>
            <a:gd name="T50" fmla="*/ 2147483647 w 1198"/>
            <a:gd name="T51" fmla="*/ 2147483647 h 1479"/>
            <a:gd name="T52" fmla="*/ 2147483647 w 1198"/>
            <a:gd name="T53" fmla="*/ 2147483647 h 1479"/>
            <a:gd name="T54" fmla="*/ 2147483647 w 1198"/>
            <a:gd name="T55" fmla="*/ 2147483647 h 1479"/>
            <a:gd name="T56" fmla="*/ 2147483647 w 1198"/>
            <a:gd name="T57" fmla="*/ 2147483647 h 1479"/>
            <a:gd name="T58" fmla="*/ 2147483647 w 1198"/>
            <a:gd name="T59" fmla="*/ 2147483647 h 1479"/>
            <a:gd name="T60" fmla="*/ 2147483647 w 1198"/>
            <a:gd name="T61" fmla="*/ 2147483647 h 1479"/>
            <a:gd name="T62" fmla="*/ 2147483647 w 1198"/>
            <a:gd name="T63" fmla="*/ 2147483647 h 1479"/>
            <a:gd name="T64" fmla="*/ 2147483647 w 1198"/>
            <a:gd name="T65" fmla="*/ 2147483647 h 1479"/>
            <a:gd name="T66" fmla="*/ 2147483647 w 1198"/>
            <a:gd name="T67" fmla="*/ 2147483647 h 1479"/>
            <a:gd name="T68" fmla="*/ 2147483647 w 1198"/>
            <a:gd name="T69" fmla="*/ 2147483647 h 1479"/>
            <a:gd name="T70" fmla="*/ 2147483647 w 1198"/>
            <a:gd name="T71" fmla="*/ 2147483647 h 1479"/>
            <a:gd name="T72" fmla="*/ 2147483647 w 1198"/>
            <a:gd name="T73" fmla="*/ 2147483647 h 1479"/>
            <a:gd name="T74" fmla="*/ 2147483647 w 1198"/>
            <a:gd name="T75" fmla="*/ 2147483647 h 1479"/>
            <a:gd name="T76" fmla="*/ 2147483647 w 1198"/>
            <a:gd name="T77" fmla="*/ 2147483647 h 1479"/>
            <a:gd name="T78" fmla="*/ 2147483647 w 1198"/>
            <a:gd name="T79" fmla="*/ 2147483647 h 1479"/>
            <a:gd name="T80" fmla="*/ 2147483647 w 1198"/>
            <a:gd name="T81" fmla="*/ 2147483647 h 1479"/>
            <a:gd name="T82" fmla="*/ 2147483647 w 1198"/>
            <a:gd name="T83" fmla="*/ 2147483647 h 1479"/>
            <a:gd name="T84" fmla="*/ 2147483647 w 1198"/>
            <a:gd name="T85" fmla="*/ 2147483647 h 1479"/>
            <a:gd name="T86" fmla="*/ 2147483647 w 1198"/>
            <a:gd name="T87" fmla="*/ 2147483647 h 1479"/>
            <a:gd name="T88" fmla="*/ 2147483647 w 1198"/>
            <a:gd name="T89" fmla="*/ 2147483647 h 1479"/>
            <a:gd name="T90" fmla="*/ 2147483647 w 1198"/>
            <a:gd name="T91" fmla="*/ 2147483647 h 1479"/>
            <a:gd name="T92" fmla="*/ 2147483647 w 1198"/>
            <a:gd name="T93" fmla="*/ 2147483647 h 1479"/>
            <a:gd name="T94" fmla="*/ 2147483647 w 1198"/>
            <a:gd name="T95" fmla="*/ 2147483647 h 1479"/>
            <a:gd name="T96" fmla="*/ 2147483647 w 1198"/>
            <a:gd name="T97" fmla="*/ 2147483647 h 1479"/>
            <a:gd name="T98" fmla="*/ 2147483647 w 1198"/>
            <a:gd name="T99" fmla="*/ 2147483647 h 1479"/>
            <a:gd name="T100" fmla="*/ 2147483647 w 1198"/>
            <a:gd name="T101" fmla="*/ 2147483647 h 1479"/>
            <a:gd name="T102" fmla="*/ 2147483647 w 1198"/>
            <a:gd name="T103" fmla="*/ 2147483647 h 1479"/>
            <a:gd name="T104" fmla="*/ 2147483647 w 1198"/>
            <a:gd name="T105" fmla="*/ 2147483647 h 1479"/>
            <a:gd name="T106" fmla="*/ 2147483647 w 1198"/>
            <a:gd name="T107" fmla="*/ 2147483647 h 1479"/>
            <a:gd name="T108" fmla="*/ 2147483647 w 1198"/>
            <a:gd name="T109" fmla="*/ 2147483647 h 1479"/>
            <a:gd name="T110" fmla="*/ 2147483647 w 1198"/>
            <a:gd name="T111" fmla="*/ 2147483647 h 1479"/>
            <a:gd name="T112" fmla="*/ 2147483647 w 1198"/>
            <a:gd name="T113" fmla="*/ 2147483647 h 1479"/>
            <a:gd name="T114" fmla="*/ 2147483647 w 1198"/>
            <a:gd name="T115" fmla="*/ 2147483647 h 1479"/>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w 1198"/>
            <a:gd name="T175" fmla="*/ 0 h 1479"/>
            <a:gd name="T176" fmla="*/ 1198 w 1198"/>
            <a:gd name="T177" fmla="*/ 1479 h 1479"/>
          </a:gdLst>
          <a:ahLst/>
          <a:cxnLst>
            <a:cxn ang="T116">
              <a:pos x="T0" y="T1"/>
            </a:cxn>
            <a:cxn ang="T117">
              <a:pos x="T2" y="T3"/>
            </a:cxn>
            <a:cxn ang="T118">
              <a:pos x="T4" y="T5"/>
            </a:cxn>
            <a:cxn ang="T119">
              <a:pos x="T6" y="T7"/>
            </a:cxn>
            <a:cxn ang="T120">
              <a:pos x="T8" y="T9"/>
            </a:cxn>
            <a:cxn ang="T121">
              <a:pos x="T10" y="T11"/>
            </a:cxn>
            <a:cxn ang="T122">
              <a:pos x="T12" y="T13"/>
            </a:cxn>
            <a:cxn ang="T123">
              <a:pos x="T14" y="T15"/>
            </a:cxn>
            <a:cxn ang="T124">
              <a:pos x="T16" y="T17"/>
            </a:cxn>
            <a:cxn ang="T125">
              <a:pos x="T18" y="T19"/>
            </a:cxn>
            <a:cxn ang="T126">
              <a:pos x="T20" y="T21"/>
            </a:cxn>
            <a:cxn ang="T127">
              <a:pos x="T22" y="T23"/>
            </a:cxn>
            <a:cxn ang="T128">
              <a:pos x="T24" y="T25"/>
            </a:cxn>
            <a:cxn ang="T129">
              <a:pos x="T26" y="T27"/>
            </a:cxn>
            <a:cxn ang="T130">
              <a:pos x="T28" y="T29"/>
            </a:cxn>
            <a:cxn ang="T131">
              <a:pos x="T30" y="T31"/>
            </a:cxn>
            <a:cxn ang="T132">
              <a:pos x="T32" y="T33"/>
            </a:cxn>
            <a:cxn ang="T133">
              <a:pos x="T34" y="T35"/>
            </a:cxn>
            <a:cxn ang="T134">
              <a:pos x="T36" y="T37"/>
            </a:cxn>
            <a:cxn ang="T135">
              <a:pos x="T38" y="T39"/>
            </a:cxn>
            <a:cxn ang="T136">
              <a:pos x="T40" y="T41"/>
            </a:cxn>
            <a:cxn ang="T137">
              <a:pos x="T42" y="T43"/>
            </a:cxn>
            <a:cxn ang="T138">
              <a:pos x="T44" y="T45"/>
            </a:cxn>
            <a:cxn ang="T139">
              <a:pos x="T46" y="T47"/>
            </a:cxn>
            <a:cxn ang="T140">
              <a:pos x="T48" y="T49"/>
            </a:cxn>
            <a:cxn ang="T141">
              <a:pos x="T50" y="T51"/>
            </a:cxn>
            <a:cxn ang="T142">
              <a:pos x="T52" y="T53"/>
            </a:cxn>
            <a:cxn ang="T143">
              <a:pos x="T54" y="T55"/>
            </a:cxn>
            <a:cxn ang="T144">
              <a:pos x="T56" y="T57"/>
            </a:cxn>
            <a:cxn ang="T145">
              <a:pos x="T58" y="T59"/>
            </a:cxn>
            <a:cxn ang="T146">
              <a:pos x="T60" y="T61"/>
            </a:cxn>
            <a:cxn ang="T147">
              <a:pos x="T62" y="T63"/>
            </a:cxn>
            <a:cxn ang="T148">
              <a:pos x="T64" y="T65"/>
            </a:cxn>
            <a:cxn ang="T149">
              <a:pos x="T66" y="T67"/>
            </a:cxn>
            <a:cxn ang="T150">
              <a:pos x="T68" y="T69"/>
            </a:cxn>
            <a:cxn ang="T151">
              <a:pos x="T70" y="T71"/>
            </a:cxn>
            <a:cxn ang="T152">
              <a:pos x="T72" y="T73"/>
            </a:cxn>
            <a:cxn ang="T153">
              <a:pos x="T74" y="T75"/>
            </a:cxn>
            <a:cxn ang="T154">
              <a:pos x="T76" y="T77"/>
            </a:cxn>
            <a:cxn ang="T155">
              <a:pos x="T78" y="T79"/>
            </a:cxn>
            <a:cxn ang="T156">
              <a:pos x="T80" y="T81"/>
            </a:cxn>
            <a:cxn ang="T157">
              <a:pos x="T82" y="T83"/>
            </a:cxn>
            <a:cxn ang="T158">
              <a:pos x="T84" y="T85"/>
            </a:cxn>
            <a:cxn ang="T159">
              <a:pos x="T86" y="T87"/>
            </a:cxn>
            <a:cxn ang="T160">
              <a:pos x="T88" y="T89"/>
            </a:cxn>
            <a:cxn ang="T161">
              <a:pos x="T90" y="T91"/>
            </a:cxn>
            <a:cxn ang="T162">
              <a:pos x="T92" y="T93"/>
            </a:cxn>
            <a:cxn ang="T163">
              <a:pos x="T94" y="T95"/>
            </a:cxn>
            <a:cxn ang="T164">
              <a:pos x="T96" y="T97"/>
            </a:cxn>
            <a:cxn ang="T165">
              <a:pos x="T98" y="T99"/>
            </a:cxn>
            <a:cxn ang="T166">
              <a:pos x="T100" y="T101"/>
            </a:cxn>
            <a:cxn ang="T167">
              <a:pos x="T102" y="T103"/>
            </a:cxn>
            <a:cxn ang="T168">
              <a:pos x="T104" y="T105"/>
            </a:cxn>
            <a:cxn ang="T169">
              <a:pos x="T106" y="T107"/>
            </a:cxn>
            <a:cxn ang="T170">
              <a:pos x="T108" y="T109"/>
            </a:cxn>
            <a:cxn ang="T171">
              <a:pos x="T110" y="T111"/>
            </a:cxn>
            <a:cxn ang="T172">
              <a:pos x="T112" y="T113"/>
            </a:cxn>
            <a:cxn ang="T173">
              <a:pos x="T114" y="T115"/>
            </a:cxn>
          </a:cxnLst>
          <a:rect l="T174" t="T175" r="T176" b="T177"/>
          <a:pathLst>
            <a:path w="1198" h="1479">
              <a:moveTo>
                <a:pt x="1198" y="713"/>
              </a:moveTo>
              <a:lnTo>
                <a:pt x="1162" y="665"/>
              </a:lnTo>
              <a:lnTo>
                <a:pt x="1110" y="642"/>
              </a:lnTo>
              <a:lnTo>
                <a:pt x="1058" y="562"/>
              </a:lnTo>
              <a:lnTo>
                <a:pt x="1020" y="523"/>
              </a:lnTo>
              <a:lnTo>
                <a:pt x="1084" y="472"/>
              </a:lnTo>
              <a:lnTo>
                <a:pt x="1070" y="399"/>
              </a:lnTo>
              <a:lnTo>
                <a:pt x="1122" y="383"/>
              </a:lnTo>
              <a:lnTo>
                <a:pt x="1084" y="345"/>
              </a:lnTo>
              <a:lnTo>
                <a:pt x="957" y="211"/>
              </a:lnTo>
              <a:lnTo>
                <a:pt x="903" y="242"/>
              </a:lnTo>
              <a:lnTo>
                <a:pt x="854" y="192"/>
              </a:lnTo>
              <a:lnTo>
                <a:pt x="859" y="145"/>
              </a:lnTo>
              <a:lnTo>
                <a:pt x="875" y="84"/>
              </a:lnTo>
              <a:lnTo>
                <a:pt x="809" y="56"/>
              </a:lnTo>
              <a:lnTo>
                <a:pt x="767" y="98"/>
              </a:lnTo>
              <a:lnTo>
                <a:pt x="710" y="47"/>
              </a:lnTo>
              <a:lnTo>
                <a:pt x="659" y="9"/>
              </a:lnTo>
              <a:lnTo>
                <a:pt x="602" y="0"/>
              </a:lnTo>
              <a:lnTo>
                <a:pt x="583" y="61"/>
              </a:lnTo>
              <a:lnTo>
                <a:pt x="621" y="131"/>
              </a:lnTo>
              <a:lnTo>
                <a:pt x="607" y="249"/>
              </a:lnTo>
              <a:lnTo>
                <a:pt x="536" y="225"/>
              </a:lnTo>
              <a:lnTo>
                <a:pt x="480" y="225"/>
              </a:lnTo>
              <a:lnTo>
                <a:pt x="372" y="230"/>
              </a:lnTo>
              <a:lnTo>
                <a:pt x="292" y="263"/>
              </a:lnTo>
              <a:lnTo>
                <a:pt x="259" y="334"/>
              </a:lnTo>
              <a:lnTo>
                <a:pt x="188" y="310"/>
              </a:lnTo>
              <a:lnTo>
                <a:pt x="113" y="216"/>
              </a:lnTo>
              <a:lnTo>
                <a:pt x="57" y="225"/>
              </a:lnTo>
              <a:lnTo>
                <a:pt x="5" y="277"/>
              </a:lnTo>
              <a:lnTo>
                <a:pt x="28" y="371"/>
              </a:lnTo>
              <a:lnTo>
                <a:pt x="0" y="456"/>
              </a:lnTo>
              <a:lnTo>
                <a:pt x="38" y="531"/>
              </a:lnTo>
              <a:lnTo>
                <a:pt x="94" y="583"/>
              </a:lnTo>
              <a:lnTo>
                <a:pt x="85" y="724"/>
              </a:lnTo>
              <a:lnTo>
                <a:pt x="132" y="795"/>
              </a:lnTo>
              <a:lnTo>
                <a:pt x="169" y="874"/>
              </a:lnTo>
              <a:lnTo>
                <a:pt x="188" y="1034"/>
              </a:lnTo>
              <a:lnTo>
                <a:pt x="174" y="1251"/>
              </a:lnTo>
              <a:lnTo>
                <a:pt x="212" y="1364"/>
              </a:lnTo>
              <a:lnTo>
                <a:pt x="273" y="1354"/>
              </a:lnTo>
              <a:lnTo>
                <a:pt x="320" y="1420"/>
              </a:lnTo>
              <a:lnTo>
                <a:pt x="358" y="1467"/>
              </a:lnTo>
              <a:lnTo>
                <a:pt x="409" y="1477"/>
              </a:lnTo>
              <a:lnTo>
                <a:pt x="466" y="1419"/>
              </a:lnTo>
              <a:lnTo>
                <a:pt x="533" y="1409"/>
              </a:lnTo>
              <a:lnTo>
                <a:pt x="580" y="1362"/>
              </a:lnTo>
              <a:lnTo>
                <a:pt x="627" y="1362"/>
              </a:lnTo>
              <a:lnTo>
                <a:pt x="653" y="1419"/>
              </a:lnTo>
              <a:lnTo>
                <a:pt x="694" y="1479"/>
              </a:lnTo>
              <a:lnTo>
                <a:pt x="786" y="1479"/>
              </a:lnTo>
              <a:lnTo>
                <a:pt x="856" y="1391"/>
              </a:lnTo>
              <a:lnTo>
                <a:pt x="881" y="1340"/>
              </a:lnTo>
              <a:lnTo>
                <a:pt x="863" y="1273"/>
              </a:lnTo>
              <a:lnTo>
                <a:pt x="913" y="1259"/>
              </a:lnTo>
              <a:lnTo>
                <a:pt x="990" y="1199"/>
              </a:lnTo>
              <a:lnTo>
                <a:pt x="944" y="1153"/>
              </a:lnTo>
              <a:lnTo>
                <a:pt x="983" y="1091"/>
              </a:lnTo>
              <a:lnTo>
                <a:pt x="955" y="1035"/>
              </a:lnTo>
              <a:lnTo>
                <a:pt x="920" y="1005"/>
              </a:lnTo>
              <a:lnTo>
                <a:pt x="959" y="949"/>
              </a:lnTo>
              <a:lnTo>
                <a:pt x="959" y="892"/>
              </a:lnTo>
              <a:lnTo>
                <a:pt x="994" y="851"/>
              </a:lnTo>
              <a:lnTo>
                <a:pt x="1031" y="864"/>
              </a:lnTo>
              <a:lnTo>
                <a:pt x="1056" y="903"/>
              </a:lnTo>
              <a:lnTo>
                <a:pt x="1121" y="894"/>
              </a:lnTo>
              <a:lnTo>
                <a:pt x="1162" y="852"/>
              </a:lnTo>
              <a:lnTo>
                <a:pt x="1155" y="757"/>
              </a:lnTo>
              <a:lnTo>
                <a:pt x="1198" y="713"/>
              </a:lnTo>
              <a:close/>
              <a:moveTo>
                <a:pt x="710" y="971"/>
              </a:moveTo>
              <a:lnTo>
                <a:pt x="710" y="1076"/>
              </a:lnTo>
              <a:lnTo>
                <a:pt x="685" y="1127"/>
              </a:lnTo>
              <a:lnTo>
                <a:pt x="666" y="1065"/>
              </a:lnTo>
              <a:lnTo>
                <a:pt x="622" y="1084"/>
              </a:lnTo>
              <a:lnTo>
                <a:pt x="579" y="1127"/>
              </a:lnTo>
              <a:lnTo>
                <a:pt x="530" y="1197"/>
              </a:lnTo>
              <a:lnTo>
                <a:pt x="478" y="1249"/>
              </a:lnTo>
              <a:lnTo>
                <a:pt x="443" y="1278"/>
              </a:lnTo>
              <a:lnTo>
                <a:pt x="443" y="1314"/>
              </a:lnTo>
              <a:lnTo>
                <a:pt x="394" y="1323"/>
              </a:lnTo>
              <a:lnTo>
                <a:pt x="373" y="1344"/>
              </a:lnTo>
              <a:lnTo>
                <a:pt x="346" y="1294"/>
              </a:lnTo>
              <a:lnTo>
                <a:pt x="274" y="1206"/>
              </a:lnTo>
              <a:lnTo>
                <a:pt x="316" y="1165"/>
              </a:lnTo>
              <a:lnTo>
                <a:pt x="352" y="1181"/>
              </a:lnTo>
              <a:lnTo>
                <a:pt x="454" y="1181"/>
              </a:lnTo>
              <a:lnTo>
                <a:pt x="466" y="1144"/>
              </a:lnTo>
              <a:lnTo>
                <a:pt x="449" y="1099"/>
              </a:lnTo>
              <a:lnTo>
                <a:pt x="449" y="1021"/>
              </a:lnTo>
              <a:lnTo>
                <a:pt x="493" y="1021"/>
              </a:lnTo>
              <a:lnTo>
                <a:pt x="521" y="966"/>
              </a:lnTo>
              <a:lnTo>
                <a:pt x="572" y="970"/>
              </a:lnTo>
              <a:lnTo>
                <a:pt x="603" y="939"/>
              </a:lnTo>
              <a:lnTo>
                <a:pt x="576" y="874"/>
              </a:lnTo>
              <a:lnTo>
                <a:pt x="525" y="843"/>
              </a:lnTo>
              <a:lnTo>
                <a:pt x="510" y="860"/>
              </a:lnTo>
              <a:lnTo>
                <a:pt x="463" y="860"/>
              </a:lnTo>
              <a:lnTo>
                <a:pt x="428" y="822"/>
              </a:lnTo>
              <a:lnTo>
                <a:pt x="390" y="784"/>
              </a:lnTo>
              <a:lnTo>
                <a:pt x="364" y="758"/>
              </a:lnTo>
              <a:lnTo>
                <a:pt x="341" y="716"/>
              </a:lnTo>
              <a:lnTo>
                <a:pt x="341" y="670"/>
              </a:lnTo>
              <a:lnTo>
                <a:pt x="368" y="658"/>
              </a:lnTo>
              <a:lnTo>
                <a:pt x="401" y="691"/>
              </a:lnTo>
              <a:lnTo>
                <a:pt x="422" y="712"/>
              </a:lnTo>
              <a:lnTo>
                <a:pt x="450" y="756"/>
              </a:lnTo>
              <a:lnTo>
                <a:pt x="509" y="774"/>
              </a:lnTo>
              <a:lnTo>
                <a:pt x="533" y="762"/>
              </a:lnTo>
              <a:lnTo>
                <a:pt x="593" y="781"/>
              </a:lnTo>
              <a:lnTo>
                <a:pt x="607" y="832"/>
              </a:lnTo>
              <a:lnTo>
                <a:pt x="650" y="855"/>
              </a:lnTo>
              <a:lnTo>
                <a:pt x="678" y="883"/>
              </a:lnTo>
              <a:lnTo>
                <a:pt x="710" y="905"/>
              </a:lnTo>
              <a:lnTo>
                <a:pt x="710" y="971"/>
              </a:lnTo>
              <a:close/>
            </a:path>
          </a:pathLst>
        </a:custGeom>
        <a:solidFill>
          <a:srgbClr val="FC8B8B"/>
        </a:solidFill>
        <a:ln w="9525">
          <a:solidFill>
            <a:srgbClr val="000000"/>
          </a:solidFill>
          <a:miter lim="800000"/>
          <a:headEnd/>
          <a:tailEnd/>
        </a:ln>
      </xdr:spPr>
    </xdr:sp>
    <xdr:clientData/>
  </xdr:twoCellAnchor>
  <xdr:twoCellAnchor>
    <xdr:from>
      <xdr:col>1</xdr:col>
      <xdr:colOff>152400</xdr:colOff>
      <xdr:row>23</xdr:row>
      <xdr:rowOff>76200</xdr:rowOff>
    </xdr:from>
    <xdr:to>
      <xdr:col>1</xdr:col>
      <xdr:colOff>447675</xdr:colOff>
      <xdr:row>25</xdr:row>
      <xdr:rowOff>123825</xdr:rowOff>
    </xdr:to>
    <xdr:sp macro="modRegionSelect.Region_Click" textlink="">
      <xdr:nvSpPr>
        <xdr:cNvPr id="125126" name="ShapeReg_69"/>
        <xdr:cNvSpPr>
          <a:spLocks/>
        </xdr:cNvSpPr>
      </xdr:nvSpPr>
      <xdr:spPr bwMode="auto">
        <a:xfrm>
          <a:off x="361950" y="3924300"/>
          <a:ext cx="295275" cy="371475"/>
        </a:xfrm>
        <a:custGeom>
          <a:avLst/>
          <a:gdLst>
            <a:gd name="T0" fmla="*/ 2147483647 w 31"/>
            <a:gd name="T1" fmla="*/ 2147483647 h 39"/>
            <a:gd name="T2" fmla="*/ 2147483647 w 31"/>
            <a:gd name="T3" fmla="*/ 2147483647 h 39"/>
            <a:gd name="T4" fmla="*/ 2147483647 w 31"/>
            <a:gd name="T5" fmla="*/ 2147483647 h 39"/>
            <a:gd name="T6" fmla="*/ 2147483647 w 31"/>
            <a:gd name="T7" fmla="*/ 2147483647 h 39"/>
            <a:gd name="T8" fmla="*/ 2147483647 w 31"/>
            <a:gd name="T9" fmla="*/ 2147483647 h 39"/>
            <a:gd name="T10" fmla="*/ 2147483647 w 31"/>
            <a:gd name="T11" fmla="*/ 2147483647 h 39"/>
            <a:gd name="T12" fmla="*/ 2147483647 w 31"/>
            <a:gd name="T13" fmla="*/ 2147483647 h 39"/>
            <a:gd name="T14" fmla="*/ 2147483647 w 31"/>
            <a:gd name="T15" fmla="*/ 2147483647 h 39"/>
            <a:gd name="T16" fmla="*/ 2147483647 w 31"/>
            <a:gd name="T17" fmla="*/ 2147483647 h 39"/>
            <a:gd name="T18" fmla="*/ 2147483647 w 31"/>
            <a:gd name="T19" fmla="*/ 2147483647 h 39"/>
            <a:gd name="T20" fmla="*/ 2147483647 w 31"/>
            <a:gd name="T21" fmla="*/ 2147483647 h 39"/>
            <a:gd name="T22" fmla="*/ 2147483647 w 31"/>
            <a:gd name="T23" fmla="*/ 2147483647 h 39"/>
            <a:gd name="T24" fmla="*/ 2147483647 w 31"/>
            <a:gd name="T25" fmla="*/ 2147483647 h 39"/>
            <a:gd name="T26" fmla="*/ 2147483647 w 31"/>
            <a:gd name="T27" fmla="*/ 2147483647 h 39"/>
            <a:gd name="T28" fmla="*/ 2147483647 w 31"/>
            <a:gd name="T29" fmla="*/ 0 h 39"/>
            <a:gd name="T30" fmla="*/ 2147483647 w 31"/>
            <a:gd name="T31" fmla="*/ 2147483647 h 39"/>
            <a:gd name="T32" fmla="*/ 2147483647 w 31"/>
            <a:gd name="T33" fmla="*/ 0 h 39"/>
            <a:gd name="T34" fmla="*/ 2147483647 w 31"/>
            <a:gd name="T35" fmla="*/ 2147483647 h 39"/>
            <a:gd name="T36" fmla="*/ 2147483647 w 31"/>
            <a:gd name="T37" fmla="*/ 2147483647 h 39"/>
            <a:gd name="T38" fmla="*/ 2147483647 w 31"/>
            <a:gd name="T39" fmla="*/ 2147483647 h 39"/>
            <a:gd name="T40" fmla="*/ 2147483647 w 31"/>
            <a:gd name="T41" fmla="*/ 2147483647 h 39"/>
            <a:gd name="T42" fmla="*/ 2147483647 w 31"/>
            <a:gd name="T43" fmla="*/ 2147483647 h 39"/>
            <a:gd name="T44" fmla="*/ 2147483647 w 31"/>
            <a:gd name="T45" fmla="*/ 2147483647 h 39"/>
            <a:gd name="T46" fmla="*/ 2147483647 w 31"/>
            <a:gd name="T47" fmla="*/ 2147483647 h 39"/>
            <a:gd name="T48" fmla="*/ 2147483647 w 31"/>
            <a:gd name="T49" fmla="*/ 2147483647 h 39"/>
            <a:gd name="T50" fmla="*/ 2147483647 w 31"/>
            <a:gd name="T51" fmla="*/ 2147483647 h 39"/>
            <a:gd name="T52" fmla="*/ 2147483647 w 31"/>
            <a:gd name="T53" fmla="*/ 2147483647 h 39"/>
            <a:gd name="T54" fmla="*/ 2147483647 w 31"/>
            <a:gd name="T55" fmla="*/ 2147483647 h 39"/>
            <a:gd name="T56" fmla="*/ 2147483647 w 31"/>
            <a:gd name="T57" fmla="*/ 2147483647 h 39"/>
            <a:gd name="T58" fmla="*/ 2147483647 w 31"/>
            <a:gd name="T59" fmla="*/ 2147483647 h 39"/>
            <a:gd name="T60" fmla="*/ 2147483647 w 31"/>
            <a:gd name="T61" fmla="*/ 2147483647 h 39"/>
            <a:gd name="T62" fmla="*/ 2147483647 w 31"/>
            <a:gd name="T63" fmla="*/ 2147483647 h 39"/>
            <a:gd name="T64" fmla="*/ 2147483647 w 31"/>
            <a:gd name="T65" fmla="*/ 2147483647 h 39"/>
            <a:gd name="T66" fmla="*/ 2147483647 w 31"/>
            <a:gd name="T67" fmla="*/ 2147483647 h 39"/>
            <a:gd name="T68" fmla="*/ 2147483647 w 31"/>
            <a:gd name="T69" fmla="*/ 2147483647 h 39"/>
            <a:gd name="T70" fmla="*/ 2147483647 w 31"/>
            <a:gd name="T71" fmla="*/ 2147483647 h 39"/>
            <a:gd name="T72" fmla="*/ 2147483647 w 31"/>
            <a:gd name="T73" fmla="*/ 2147483647 h 39"/>
            <a:gd name="T74" fmla="*/ 2147483647 w 31"/>
            <a:gd name="T75" fmla="*/ 2147483647 h 39"/>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w 31"/>
            <a:gd name="T115" fmla="*/ 0 h 39"/>
            <a:gd name="T116" fmla="*/ 31 w 31"/>
            <a:gd name="T117" fmla="*/ 39 h 39"/>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T114" t="T115" r="T116" b="T117"/>
          <a:pathLst>
            <a:path w="31" h="39">
              <a:moveTo>
                <a:pt x="13" y="34"/>
              </a:moveTo>
              <a:lnTo>
                <a:pt x="14" y="33"/>
              </a:lnTo>
              <a:lnTo>
                <a:pt x="12" y="32"/>
              </a:lnTo>
              <a:lnTo>
                <a:pt x="11" y="31"/>
              </a:lnTo>
              <a:lnTo>
                <a:pt x="10" y="32"/>
              </a:lnTo>
              <a:lnTo>
                <a:pt x="7" y="29"/>
              </a:lnTo>
              <a:lnTo>
                <a:pt x="7" y="28"/>
              </a:lnTo>
              <a:lnTo>
                <a:pt x="5" y="27"/>
              </a:lnTo>
              <a:lnTo>
                <a:pt x="3" y="27"/>
              </a:lnTo>
              <a:lnTo>
                <a:pt x="3" y="25"/>
              </a:lnTo>
              <a:lnTo>
                <a:pt x="3" y="24"/>
              </a:lnTo>
              <a:lnTo>
                <a:pt x="2" y="23"/>
              </a:lnTo>
              <a:lnTo>
                <a:pt x="2" y="22"/>
              </a:lnTo>
              <a:lnTo>
                <a:pt x="5" y="22"/>
              </a:lnTo>
              <a:lnTo>
                <a:pt x="4" y="20"/>
              </a:lnTo>
              <a:lnTo>
                <a:pt x="3" y="19"/>
              </a:lnTo>
              <a:lnTo>
                <a:pt x="2" y="18"/>
              </a:lnTo>
              <a:lnTo>
                <a:pt x="2" y="16"/>
              </a:lnTo>
              <a:lnTo>
                <a:pt x="0" y="15"/>
              </a:lnTo>
              <a:lnTo>
                <a:pt x="1" y="14"/>
              </a:lnTo>
              <a:lnTo>
                <a:pt x="1" y="12"/>
              </a:lnTo>
              <a:lnTo>
                <a:pt x="2" y="12"/>
              </a:lnTo>
              <a:lnTo>
                <a:pt x="4" y="10"/>
              </a:lnTo>
              <a:lnTo>
                <a:pt x="3" y="9"/>
              </a:lnTo>
              <a:lnTo>
                <a:pt x="4" y="7"/>
              </a:lnTo>
              <a:lnTo>
                <a:pt x="3" y="5"/>
              </a:lnTo>
              <a:lnTo>
                <a:pt x="2" y="4"/>
              </a:lnTo>
              <a:lnTo>
                <a:pt x="3" y="3"/>
              </a:lnTo>
              <a:lnTo>
                <a:pt x="3" y="1"/>
              </a:lnTo>
              <a:lnTo>
                <a:pt x="4" y="0"/>
              </a:lnTo>
              <a:lnTo>
                <a:pt x="5" y="0"/>
              </a:lnTo>
              <a:lnTo>
                <a:pt x="6" y="1"/>
              </a:lnTo>
              <a:lnTo>
                <a:pt x="8" y="1"/>
              </a:lnTo>
              <a:lnTo>
                <a:pt x="9" y="0"/>
              </a:lnTo>
              <a:lnTo>
                <a:pt x="11" y="0"/>
              </a:lnTo>
              <a:lnTo>
                <a:pt x="11" y="1"/>
              </a:lnTo>
              <a:lnTo>
                <a:pt x="13" y="2"/>
              </a:lnTo>
              <a:lnTo>
                <a:pt x="14" y="4"/>
              </a:lnTo>
              <a:lnTo>
                <a:pt x="15" y="4"/>
              </a:lnTo>
              <a:lnTo>
                <a:pt x="16" y="3"/>
              </a:lnTo>
              <a:lnTo>
                <a:pt x="17" y="5"/>
              </a:lnTo>
              <a:lnTo>
                <a:pt x="18" y="6"/>
              </a:lnTo>
              <a:lnTo>
                <a:pt x="20" y="6"/>
              </a:lnTo>
              <a:lnTo>
                <a:pt x="22" y="6"/>
              </a:lnTo>
              <a:lnTo>
                <a:pt x="22" y="8"/>
              </a:lnTo>
              <a:lnTo>
                <a:pt x="23" y="10"/>
              </a:lnTo>
              <a:lnTo>
                <a:pt x="23" y="11"/>
              </a:lnTo>
              <a:lnTo>
                <a:pt x="25" y="12"/>
              </a:lnTo>
              <a:lnTo>
                <a:pt x="26" y="15"/>
              </a:lnTo>
              <a:lnTo>
                <a:pt x="25" y="17"/>
              </a:lnTo>
              <a:lnTo>
                <a:pt x="26" y="19"/>
              </a:lnTo>
              <a:lnTo>
                <a:pt x="27" y="20"/>
              </a:lnTo>
              <a:lnTo>
                <a:pt x="28" y="21"/>
              </a:lnTo>
              <a:lnTo>
                <a:pt x="28" y="23"/>
              </a:lnTo>
              <a:lnTo>
                <a:pt x="30" y="24"/>
              </a:lnTo>
              <a:lnTo>
                <a:pt x="30" y="26"/>
              </a:lnTo>
              <a:lnTo>
                <a:pt x="31" y="28"/>
              </a:lnTo>
              <a:lnTo>
                <a:pt x="31" y="31"/>
              </a:lnTo>
              <a:lnTo>
                <a:pt x="29" y="32"/>
              </a:lnTo>
              <a:lnTo>
                <a:pt x="27" y="33"/>
              </a:lnTo>
              <a:lnTo>
                <a:pt x="25" y="32"/>
              </a:lnTo>
              <a:lnTo>
                <a:pt x="24" y="33"/>
              </a:lnTo>
              <a:lnTo>
                <a:pt x="25" y="35"/>
              </a:lnTo>
              <a:lnTo>
                <a:pt x="24" y="35"/>
              </a:lnTo>
              <a:lnTo>
                <a:pt x="22" y="35"/>
              </a:lnTo>
              <a:lnTo>
                <a:pt x="22" y="37"/>
              </a:lnTo>
              <a:lnTo>
                <a:pt x="24" y="37"/>
              </a:lnTo>
              <a:lnTo>
                <a:pt x="23" y="39"/>
              </a:lnTo>
              <a:lnTo>
                <a:pt x="21" y="39"/>
              </a:lnTo>
              <a:lnTo>
                <a:pt x="20" y="38"/>
              </a:lnTo>
              <a:lnTo>
                <a:pt x="20" y="37"/>
              </a:lnTo>
              <a:lnTo>
                <a:pt x="19" y="37"/>
              </a:lnTo>
              <a:lnTo>
                <a:pt x="18" y="39"/>
              </a:lnTo>
              <a:lnTo>
                <a:pt x="16" y="39"/>
              </a:lnTo>
              <a:lnTo>
                <a:pt x="16" y="37"/>
              </a:lnTo>
              <a:lnTo>
                <a:pt x="13" y="34"/>
              </a:lnTo>
              <a:close/>
            </a:path>
          </a:pathLst>
        </a:custGeom>
        <a:solidFill>
          <a:srgbClr val="AA6CA6"/>
        </a:solidFill>
        <a:ln w="9525">
          <a:solidFill>
            <a:srgbClr val="000000"/>
          </a:solidFill>
          <a:miter lim="800000"/>
          <a:headEnd/>
          <a:tailEnd/>
        </a:ln>
      </xdr:spPr>
    </xdr:sp>
    <xdr:clientData/>
  </xdr:twoCellAnchor>
  <xdr:twoCellAnchor>
    <xdr:from>
      <xdr:col>1</xdr:col>
      <xdr:colOff>257175</xdr:colOff>
      <xdr:row>25</xdr:row>
      <xdr:rowOff>104775</xdr:rowOff>
    </xdr:from>
    <xdr:to>
      <xdr:col>1</xdr:col>
      <xdr:colOff>428625</xdr:colOff>
      <xdr:row>26</xdr:row>
      <xdr:rowOff>114300</xdr:rowOff>
    </xdr:to>
    <xdr:sp macro="modRegionSelect.Region_Click" textlink="">
      <xdr:nvSpPr>
        <xdr:cNvPr id="125127" name="ShapeReg_80"/>
        <xdr:cNvSpPr>
          <a:spLocks/>
        </xdr:cNvSpPr>
      </xdr:nvSpPr>
      <xdr:spPr bwMode="auto">
        <a:xfrm>
          <a:off x="466725" y="4276725"/>
          <a:ext cx="171450" cy="171450"/>
        </a:xfrm>
        <a:custGeom>
          <a:avLst/>
          <a:gdLst>
            <a:gd name="T0" fmla="*/ 2147483647 w 18"/>
            <a:gd name="T1" fmla="*/ 2147483647 h 18"/>
            <a:gd name="T2" fmla="*/ 2147483647 w 18"/>
            <a:gd name="T3" fmla="*/ 2147483647 h 18"/>
            <a:gd name="T4" fmla="*/ 2147483647 w 18"/>
            <a:gd name="T5" fmla="*/ 2147483647 h 18"/>
            <a:gd name="T6" fmla="*/ 2147483647 w 18"/>
            <a:gd name="T7" fmla="*/ 2147483647 h 18"/>
            <a:gd name="T8" fmla="*/ 2147483647 w 18"/>
            <a:gd name="T9" fmla="*/ 2147483647 h 18"/>
            <a:gd name="T10" fmla="*/ 2147483647 w 18"/>
            <a:gd name="T11" fmla="*/ 2147483647 h 18"/>
            <a:gd name="T12" fmla="*/ 2147483647 w 18"/>
            <a:gd name="T13" fmla="*/ 2147483647 h 18"/>
            <a:gd name="T14" fmla="*/ 2147483647 w 18"/>
            <a:gd name="T15" fmla="*/ 2147483647 h 18"/>
            <a:gd name="T16" fmla="*/ 2147483647 w 18"/>
            <a:gd name="T17" fmla="*/ 2147483647 h 18"/>
            <a:gd name="T18" fmla="*/ 2147483647 w 18"/>
            <a:gd name="T19" fmla="*/ 2147483647 h 18"/>
            <a:gd name="T20" fmla="*/ 2147483647 w 18"/>
            <a:gd name="T21" fmla="*/ 2147483647 h 18"/>
            <a:gd name="T22" fmla="*/ 2147483647 w 18"/>
            <a:gd name="T23" fmla="*/ 2147483647 h 18"/>
            <a:gd name="T24" fmla="*/ 2147483647 w 18"/>
            <a:gd name="T25" fmla="*/ 2147483647 h 18"/>
            <a:gd name="T26" fmla="*/ 2147483647 w 18"/>
            <a:gd name="T27" fmla="*/ 2147483647 h 18"/>
            <a:gd name="T28" fmla="*/ 0 w 18"/>
            <a:gd name="T29" fmla="*/ 2147483647 h 18"/>
            <a:gd name="T30" fmla="*/ 2147483647 w 18"/>
            <a:gd name="T31" fmla="*/ 2147483647 h 18"/>
            <a:gd name="T32" fmla="*/ 2147483647 w 18"/>
            <a:gd name="T33" fmla="*/ 2147483647 h 18"/>
            <a:gd name="T34" fmla="*/ 2147483647 w 18"/>
            <a:gd name="T35" fmla="*/ 2147483647 h 18"/>
            <a:gd name="T36" fmla="*/ 2147483647 w 18"/>
            <a:gd name="T37" fmla="*/ 2147483647 h 18"/>
            <a:gd name="T38" fmla="*/ 2147483647 w 18"/>
            <a:gd name="T39" fmla="*/ 2147483647 h 18"/>
            <a:gd name="T40" fmla="*/ 2147483647 w 18"/>
            <a:gd name="T41" fmla="*/ 2147483647 h 18"/>
            <a:gd name="T42" fmla="*/ 2147483647 w 18"/>
            <a:gd name="T43" fmla="*/ 2147483647 h 18"/>
            <a:gd name="T44" fmla="*/ 2147483647 w 18"/>
            <a:gd name="T45" fmla="*/ 2147483647 h 18"/>
            <a:gd name="T46" fmla="*/ 2147483647 w 18"/>
            <a:gd name="T47" fmla="*/ 0 h 18"/>
            <a:gd name="T48" fmla="*/ 2147483647 w 18"/>
            <a:gd name="T49" fmla="*/ 0 h 18"/>
            <a:gd name="T50" fmla="*/ 2147483647 w 18"/>
            <a:gd name="T51" fmla="*/ 2147483647 h 18"/>
            <a:gd name="T52" fmla="*/ 2147483647 w 18"/>
            <a:gd name="T53" fmla="*/ 2147483647 h 18"/>
            <a:gd name="T54" fmla="*/ 2147483647 w 18"/>
            <a:gd name="T55" fmla="*/ 2147483647 h 18"/>
            <a:gd name="T56" fmla="*/ 2147483647 w 18"/>
            <a:gd name="T57" fmla="*/ 2147483647 h 18"/>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w 18"/>
            <a:gd name="T88" fmla="*/ 0 h 18"/>
            <a:gd name="T89" fmla="*/ 18 w 18"/>
            <a:gd name="T90" fmla="*/ 18 h 18"/>
          </a:gdLst>
          <a:ahLst/>
          <a:cxnLst>
            <a:cxn ang="T58">
              <a:pos x="T0" y="T1"/>
            </a:cxn>
            <a:cxn ang="T59">
              <a:pos x="T2" y="T3"/>
            </a:cxn>
            <a:cxn ang="T60">
              <a:pos x="T4" y="T5"/>
            </a:cxn>
            <a:cxn ang="T61">
              <a:pos x="T6" y="T7"/>
            </a:cxn>
            <a:cxn ang="T62">
              <a:pos x="T8" y="T9"/>
            </a:cxn>
            <a:cxn ang="T63">
              <a:pos x="T10" y="T11"/>
            </a:cxn>
            <a:cxn ang="T64">
              <a:pos x="T12" y="T13"/>
            </a:cxn>
            <a:cxn ang="T65">
              <a:pos x="T14" y="T15"/>
            </a:cxn>
            <a:cxn ang="T66">
              <a:pos x="T16" y="T17"/>
            </a:cxn>
            <a:cxn ang="T67">
              <a:pos x="T18" y="T19"/>
            </a:cxn>
            <a:cxn ang="T68">
              <a:pos x="T20" y="T21"/>
            </a:cxn>
            <a:cxn ang="T69">
              <a:pos x="T22" y="T23"/>
            </a:cxn>
            <a:cxn ang="T70">
              <a:pos x="T24" y="T25"/>
            </a:cxn>
            <a:cxn ang="T71">
              <a:pos x="T26" y="T27"/>
            </a:cxn>
            <a:cxn ang="T72">
              <a:pos x="T28" y="T29"/>
            </a:cxn>
            <a:cxn ang="T73">
              <a:pos x="T30" y="T31"/>
            </a:cxn>
            <a:cxn ang="T74">
              <a:pos x="T32" y="T33"/>
            </a:cxn>
            <a:cxn ang="T75">
              <a:pos x="T34" y="T35"/>
            </a:cxn>
            <a:cxn ang="T76">
              <a:pos x="T36" y="T37"/>
            </a:cxn>
            <a:cxn ang="T77">
              <a:pos x="T38" y="T39"/>
            </a:cxn>
            <a:cxn ang="T78">
              <a:pos x="T40" y="T41"/>
            </a:cxn>
            <a:cxn ang="T79">
              <a:pos x="T42" y="T43"/>
            </a:cxn>
            <a:cxn ang="T80">
              <a:pos x="T44" y="T45"/>
            </a:cxn>
            <a:cxn ang="T81">
              <a:pos x="T46" y="T47"/>
            </a:cxn>
            <a:cxn ang="T82">
              <a:pos x="T48" y="T49"/>
            </a:cxn>
            <a:cxn ang="T83">
              <a:pos x="T50" y="T51"/>
            </a:cxn>
            <a:cxn ang="T84">
              <a:pos x="T52" y="T53"/>
            </a:cxn>
            <a:cxn ang="T85">
              <a:pos x="T54" y="T55"/>
            </a:cxn>
            <a:cxn ang="T86">
              <a:pos x="T56" y="T57"/>
            </a:cxn>
          </a:cxnLst>
          <a:rect l="T87" t="T88" r="T89" b="T90"/>
          <a:pathLst>
            <a:path w="18" h="18">
              <a:moveTo>
                <a:pt x="14" y="5"/>
              </a:moveTo>
              <a:lnTo>
                <a:pt x="15" y="6"/>
              </a:lnTo>
              <a:lnTo>
                <a:pt x="18" y="7"/>
              </a:lnTo>
              <a:lnTo>
                <a:pt x="18" y="10"/>
              </a:lnTo>
              <a:lnTo>
                <a:pt x="17" y="10"/>
              </a:lnTo>
              <a:lnTo>
                <a:pt x="14" y="12"/>
              </a:lnTo>
              <a:lnTo>
                <a:pt x="12" y="14"/>
              </a:lnTo>
              <a:lnTo>
                <a:pt x="11" y="17"/>
              </a:lnTo>
              <a:lnTo>
                <a:pt x="9" y="16"/>
              </a:lnTo>
              <a:lnTo>
                <a:pt x="8" y="17"/>
              </a:lnTo>
              <a:lnTo>
                <a:pt x="5" y="17"/>
              </a:lnTo>
              <a:lnTo>
                <a:pt x="4" y="18"/>
              </a:lnTo>
              <a:lnTo>
                <a:pt x="2" y="18"/>
              </a:lnTo>
              <a:lnTo>
                <a:pt x="2" y="16"/>
              </a:lnTo>
              <a:lnTo>
                <a:pt x="0" y="14"/>
              </a:lnTo>
              <a:lnTo>
                <a:pt x="2" y="13"/>
              </a:lnTo>
              <a:lnTo>
                <a:pt x="4" y="10"/>
              </a:lnTo>
              <a:lnTo>
                <a:pt x="5" y="7"/>
              </a:lnTo>
              <a:lnTo>
                <a:pt x="6" y="5"/>
              </a:lnTo>
              <a:lnTo>
                <a:pt x="4" y="4"/>
              </a:lnTo>
              <a:lnTo>
                <a:pt x="3" y="2"/>
              </a:lnTo>
              <a:lnTo>
                <a:pt x="5" y="2"/>
              </a:lnTo>
              <a:lnTo>
                <a:pt x="7" y="2"/>
              </a:lnTo>
              <a:lnTo>
                <a:pt x="8" y="0"/>
              </a:lnTo>
              <a:lnTo>
                <a:pt x="9" y="0"/>
              </a:lnTo>
              <a:lnTo>
                <a:pt x="9" y="1"/>
              </a:lnTo>
              <a:lnTo>
                <a:pt x="10" y="2"/>
              </a:lnTo>
              <a:lnTo>
                <a:pt x="12" y="2"/>
              </a:lnTo>
              <a:lnTo>
                <a:pt x="14" y="5"/>
              </a:lnTo>
              <a:close/>
            </a:path>
          </a:pathLst>
        </a:custGeom>
        <a:solidFill>
          <a:srgbClr val="AA6CA6"/>
        </a:solidFill>
        <a:ln w="9525">
          <a:solidFill>
            <a:srgbClr val="000000"/>
          </a:solidFill>
          <a:miter lim="800000"/>
          <a:headEnd/>
          <a:tailEnd/>
        </a:ln>
      </xdr:spPr>
    </xdr:sp>
    <xdr:clientData/>
  </xdr:twoCellAnchor>
  <xdr:twoCellAnchor>
    <xdr:from>
      <xdr:col>1</xdr:col>
      <xdr:colOff>114300</xdr:colOff>
      <xdr:row>25</xdr:row>
      <xdr:rowOff>9525</xdr:rowOff>
    </xdr:from>
    <xdr:to>
      <xdr:col>1</xdr:col>
      <xdr:colOff>285750</xdr:colOff>
      <xdr:row>25</xdr:row>
      <xdr:rowOff>123825</xdr:rowOff>
    </xdr:to>
    <xdr:sp macro="modRegionSelect.Region_Click" textlink="">
      <xdr:nvSpPr>
        <xdr:cNvPr id="125128" name="ShapeReg_18"/>
        <xdr:cNvSpPr>
          <a:spLocks/>
        </xdr:cNvSpPr>
      </xdr:nvSpPr>
      <xdr:spPr bwMode="auto">
        <a:xfrm>
          <a:off x="323850" y="4181475"/>
          <a:ext cx="171450" cy="114300"/>
        </a:xfrm>
        <a:custGeom>
          <a:avLst/>
          <a:gdLst>
            <a:gd name="T0" fmla="*/ 0 w 18"/>
            <a:gd name="T1" fmla="*/ 2147483647 h 12"/>
            <a:gd name="T2" fmla="*/ 2147483647 w 18"/>
            <a:gd name="T3" fmla="*/ 2147483647 h 12"/>
            <a:gd name="T4" fmla="*/ 2147483647 w 18"/>
            <a:gd name="T5" fmla="*/ 0 h 12"/>
            <a:gd name="T6" fmla="*/ 2147483647 w 18"/>
            <a:gd name="T7" fmla="*/ 0 h 12"/>
            <a:gd name="T8" fmla="*/ 2147483647 w 18"/>
            <a:gd name="T9" fmla="*/ 0 h 12"/>
            <a:gd name="T10" fmla="*/ 2147483647 w 18"/>
            <a:gd name="T11" fmla="*/ 0 h 12"/>
            <a:gd name="T12" fmla="*/ 2147483647 w 18"/>
            <a:gd name="T13" fmla="*/ 2147483647 h 12"/>
            <a:gd name="T14" fmla="*/ 2147483647 w 18"/>
            <a:gd name="T15" fmla="*/ 2147483647 h 12"/>
            <a:gd name="T16" fmla="*/ 2147483647 w 18"/>
            <a:gd name="T17" fmla="*/ 2147483647 h 12"/>
            <a:gd name="T18" fmla="*/ 2147483647 w 18"/>
            <a:gd name="T19" fmla="*/ 2147483647 h 12"/>
            <a:gd name="T20" fmla="*/ 2147483647 w 18"/>
            <a:gd name="T21" fmla="*/ 2147483647 h 12"/>
            <a:gd name="T22" fmla="*/ 2147483647 w 18"/>
            <a:gd name="T23" fmla="*/ 2147483647 h 12"/>
            <a:gd name="T24" fmla="*/ 2147483647 w 18"/>
            <a:gd name="T25" fmla="*/ 2147483647 h 12"/>
            <a:gd name="T26" fmla="*/ 2147483647 w 18"/>
            <a:gd name="T27" fmla="*/ 2147483647 h 12"/>
            <a:gd name="T28" fmla="*/ 2147483647 w 18"/>
            <a:gd name="T29" fmla="*/ 2147483647 h 12"/>
            <a:gd name="T30" fmla="*/ 2147483647 w 18"/>
            <a:gd name="T31" fmla="*/ 2147483647 h 12"/>
            <a:gd name="T32" fmla="*/ 2147483647 w 18"/>
            <a:gd name="T33" fmla="*/ 2147483647 h 12"/>
            <a:gd name="T34" fmla="*/ 2147483647 w 18"/>
            <a:gd name="T35" fmla="*/ 2147483647 h 12"/>
            <a:gd name="T36" fmla="*/ 2147483647 w 18"/>
            <a:gd name="T37" fmla="*/ 2147483647 h 12"/>
            <a:gd name="T38" fmla="*/ 2147483647 w 18"/>
            <a:gd name="T39" fmla="*/ 2147483647 h 12"/>
            <a:gd name="T40" fmla="*/ 2147483647 w 18"/>
            <a:gd name="T41" fmla="*/ 2147483647 h 12"/>
            <a:gd name="T42" fmla="*/ 2147483647 w 18"/>
            <a:gd name="T43" fmla="*/ 2147483647 h 12"/>
            <a:gd name="T44" fmla="*/ 2147483647 w 18"/>
            <a:gd name="T45" fmla="*/ 2147483647 h 12"/>
            <a:gd name="T46" fmla="*/ 2147483647 w 18"/>
            <a:gd name="T47" fmla="*/ 2147483647 h 12"/>
            <a:gd name="T48" fmla="*/ 2147483647 w 18"/>
            <a:gd name="T49" fmla="*/ 2147483647 h 12"/>
            <a:gd name="T50" fmla="*/ 2147483647 w 18"/>
            <a:gd name="T51" fmla="*/ 2147483647 h 12"/>
            <a:gd name="T52" fmla="*/ 0 w 18"/>
            <a:gd name="T53" fmla="*/ 2147483647 h 12"/>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w 18"/>
            <a:gd name="T82" fmla="*/ 0 h 12"/>
            <a:gd name="T83" fmla="*/ 18 w 18"/>
            <a:gd name="T84" fmla="*/ 12 h 12"/>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T81" t="T82" r="T83" b="T84"/>
          <a:pathLst>
            <a:path w="18" h="12">
              <a:moveTo>
                <a:pt x="0" y="3"/>
              </a:moveTo>
              <a:lnTo>
                <a:pt x="2" y="2"/>
              </a:lnTo>
              <a:lnTo>
                <a:pt x="3" y="0"/>
              </a:lnTo>
              <a:lnTo>
                <a:pt x="5" y="0"/>
              </a:lnTo>
              <a:lnTo>
                <a:pt x="7" y="0"/>
              </a:lnTo>
              <a:lnTo>
                <a:pt x="9" y="0"/>
              </a:lnTo>
              <a:lnTo>
                <a:pt x="11" y="1"/>
              </a:lnTo>
              <a:lnTo>
                <a:pt x="11" y="2"/>
              </a:lnTo>
              <a:lnTo>
                <a:pt x="14" y="5"/>
              </a:lnTo>
              <a:lnTo>
                <a:pt x="15" y="4"/>
              </a:lnTo>
              <a:lnTo>
                <a:pt x="16" y="5"/>
              </a:lnTo>
              <a:lnTo>
                <a:pt x="18" y="6"/>
              </a:lnTo>
              <a:lnTo>
                <a:pt x="17" y="7"/>
              </a:lnTo>
              <a:lnTo>
                <a:pt x="16" y="8"/>
              </a:lnTo>
              <a:lnTo>
                <a:pt x="16" y="10"/>
              </a:lnTo>
              <a:lnTo>
                <a:pt x="15" y="11"/>
              </a:lnTo>
              <a:lnTo>
                <a:pt x="13" y="11"/>
              </a:lnTo>
              <a:lnTo>
                <a:pt x="12" y="12"/>
              </a:lnTo>
              <a:lnTo>
                <a:pt x="11" y="11"/>
              </a:lnTo>
              <a:lnTo>
                <a:pt x="9" y="11"/>
              </a:lnTo>
              <a:lnTo>
                <a:pt x="8" y="11"/>
              </a:lnTo>
              <a:lnTo>
                <a:pt x="7" y="11"/>
              </a:lnTo>
              <a:lnTo>
                <a:pt x="5" y="12"/>
              </a:lnTo>
              <a:lnTo>
                <a:pt x="3" y="10"/>
              </a:lnTo>
              <a:lnTo>
                <a:pt x="4" y="7"/>
              </a:lnTo>
              <a:lnTo>
                <a:pt x="1" y="6"/>
              </a:lnTo>
              <a:lnTo>
                <a:pt x="0" y="3"/>
              </a:lnTo>
              <a:close/>
            </a:path>
          </a:pathLst>
        </a:custGeom>
        <a:solidFill>
          <a:srgbClr val="AA6CA6"/>
        </a:solidFill>
        <a:ln w="9525">
          <a:solidFill>
            <a:srgbClr val="000000"/>
          </a:solidFill>
          <a:miter lim="800000"/>
          <a:headEnd/>
          <a:tailEnd/>
        </a:ln>
      </xdr:spPr>
    </xdr:sp>
    <xdr:clientData/>
  </xdr:twoCellAnchor>
  <xdr:twoCellAnchor>
    <xdr:from>
      <xdr:col>1</xdr:col>
      <xdr:colOff>428625</xdr:colOff>
      <xdr:row>20</xdr:row>
      <xdr:rowOff>142875</xdr:rowOff>
    </xdr:from>
    <xdr:to>
      <xdr:col>2</xdr:col>
      <xdr:colOff>276225</xdr:colOff>
      <xdr:row>23</xdr:row>
      <xdr:rowOff>76200</xdr:rowOff>
    </xdr:to>
    <xdr:sp macro="modRegionSelect.Region_Click" textlink="">
      <xdr:nvSpPr>
        <xdr:cNvPr id="125129" name="ShapeReg_8"/>
        <xdr:cNvSpPr>
          <a:spLocks/>
        </xdr:cNvSpPr>
      </xdr:nvSpPr>
      <xdr:spPr bwMode="auto">
        <a:xfrm>
          <a:off x="638175" y="3505200"/>
          <a:ext cx="457200" cy="419100"/>
        </a:xfrm>
        <a:custGeom>
          <a:avLst/>
          <a:gdLst>
            <a:gd name="T0" fmla="*/ 2147483647 w 48"/>
            <a:gd name="T1" fmla="*/ 2147483647 h 44"/>
            <a:gd name="T2" fmla="*/ 2147483647 w 48"/>
            <a:gd name="T3" fmla="*/ 2147483647 h 44"/>
            <a:gd name="T4" fmla="*/ 2147483647 w 48"/>
            <a:gd name="T5" fmla="*/ 2147483647 h 44"/>
            <a:gd name="T6" fmla="*/ 2147483647 w 48"/>
            <a:gd name="T7" fmla="*/ 2147483647 h 44"/>
            <a:gd name="T8" fmla="*/ 2147483647 w 48"/>
            <a:gd name="T9" fmla="*/ 2147483647 h 44"/>
            <a:gd name="T10" fmla="*/ 2147483647 w 48"/>
            <a:gd name="T11" fmla="*/ 2147483647 h 44"/>
            <a:gd name="T12" fmla="*/ 2147483647 w 48"/>
            <a:gd name="T13" fmla="*/ 2147483647 h 44"/>
            <a:gd name="T14" fmla="*/ 2147483647 w 48"/>
            <a:gd name="T15" fmla="*/ 2147483647 h 44"/>
            <a:gd name="T16" fmla="*/ 2147483647 w 48"/>
            <a:gd name="T17" fmla="*/ 2147483647 h 44"/>
            <a:gd name="T18" fmla="*/ 2147483647 w 48"/>
            <a:gd name="T19" fmla="*/ 2147483647 h 44"/>
            <a:gd name="T20" fmla="*/ 2147483647 w 48"/>
            <a:gd name="T21" fmla="*/ 2147483647 h 44"/>
            <a:gd name="T22" fmla="*/ 2147483647 w 48"/>
            <a:gd name="T23" fmla="*/ 2147483647 h 44"/>
            <a:gd name="T24" fmla="*/ 2147483647 w 48"/>
            <a:gd name="T25" fmla="*/ 2147483647 h 44"/>
            <a:gd name="T26" fmla="*/ 2147483647 w 48"/>
            <a:gd name="T27" fmla="*/ 2147483647 h 44"/>
            <a:gd name="T28" fmla="*/ 2147483647 w 48"/>
            <a:gd name="T29" fmla="*/ 2147483647 h 44"/>
            <a:gd name="T30" fmla="*/ 2147483647 w 48"/>
            <a:gd name="T31" fmla="*/ 2147483647 h 44"/>
            <a:gd name="T32" fmla="*/ 2147483647 w 48"/>
            <a:gd name="T33" fmla="*/ 2147483647 h 44"/>
            <a:gd name="T34" fmla="*/ 2147483647 w 48"/>
            <a:gd name="T35" fmla="*/ 2147483647 h 44"/>
            <a:gd name="T36" fmla="*/ 2147483647 w 48"/>
            <a:gd name="T37" fmla="*/ 2147483647 h 44"/>
            <a:gd name="T38" fmla="*/ 2147483647 w 48"/>
            <a:gd name="T39" fmla="*/ 2147483647 h 44"/>
            <a:gd name="T40" fmla="*/ 2147483647 w 48"/>
            <a:gd name="T41" fmla="*/ 2147483647 h 44"/>
            <a:gd name="T42" fmla="*/ 2147483647 w 48"/>
            <a:gd name="T43" fmla="*/ 2147483647 h 44"/>
            <a:gd name="T44" fmla="*/ 2147483647 w 48"/>
            <a:gd name="T45" fmla="*/ 2147483647 h 44"/>
            <a:gd name="T46" fmla="*/ 2147483647 w 48"/>
            <a:gd name="T47" fmla="*/ 2147483647 h 44"/>
            <a:gd name="T48" fmla="*/ 0 w 48"/>
            <a:gd name="T49" fmla="*/ 2147483647 h 44"/>
            <a:gd name="T50" fmla="*/ 2147483647 w 48"/>
            <a:gd name="T51" fmla="*/ 2147483647 h 44"/>
            <a:gd name="T52" fmla="*/ 2147483647 w 48"/>
            <a:gd name="T53" fmla="*/ 2147483647 h 44"/>
            <a:gd name="T54" fmla="*/ 2147483647 w 48"/>
            <a:gd name="T55" fmla="*/ 2147483647 h 44"/>
            <a:gd name="T56" fmla="*/ 2147483647 w 48"/>
            <a:gd name="T57" fmla="*/ 2147483647 h 44"/>
            <a:gd name="T58" fmla="*/ 2147483647 w 48"/>
            <a:gd name="T59" fmla="*/ 2147483647 h 44"/>
            <a:gd name="T60" fmla="*/ 2147483647 w 48"/>
            <a:gd name="T61" fmla="*/ 2147483647 h 44"/>
            <a:gd name="T62" fmla="*/ 2147483647 w 48"/>
            <a:gd name="T63" fmla="*/ 2147483647 h 44"/>
            <a:gd name="T64" fmla="*/ 2147483647 w 48"/>
            <a:gd name="T65" fmla="*/ 0 h 44"/>
            <a:gd name="T66" fmla="*/ 2147483647 w 48"/>
            <a:gd name="T67" fmla="*/ 2147483647 h 44"/>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w 48"/>
            <a:gd name="T103" fmla="*/ 0 h 44"/>
            <a:gd name="T104" fmla="*/ 48 w 48"/>
            <a:gd name="T105" fmla="*/ 44 h 44"/>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T102" t="T103" r="T104" b="T105"/>
          <a:pathLst>
            <a:path w="48" h="44">
              <a:moveTo>
                <a:pt x="28" y="3"/>
              </a:moveTo>
              <a:lnTo>
                <a:pt x="28" y="5"/>
              </a:lnTo>
              <a:lnTo>
                <a:pt x="29" y="8"/>
              </a:lnTo>
              <a:lnTo>
                <a:pt x="32" y="8"/>
              </a:lnTo>
              <a:lnTo>
                <a:pt x="34" y="9"/>
              </a:lnTo>
              <a:lnTo>
                <a:pt x="34" y="11"/>
              </a:lnTo>
              <a:lnTo>
                <a:pt x="37" y="11"/>
              </a:lnTo>
              <a:lnTo>
                <a:pt x="40" y="14"/>
              </a:lnTo>
              <a:lnTo>
                <a:pt x="40" y="18"/>
              </a:lnTo>
              <a:lnTo>
                <a:pt x="38" y="20"/>
              </a:lnTo>
              <a:lnTo>
                <a:pt x="39" y="22"/>
              </a:lnTo>
              <a:lnTo>
                <a:pt x="40" y="21"/>
              </a:lnTo>
              <a:lnTo>
                <a:pt x="42" y="21"/>
              </a:lnTo>
              <a:lnTo>
                <a:pt x="43" y="24"/>
              </a:lnTo>
              <a:lnTo>
                <a:pt x="44" y="25"/>
              </a:lnTo>
              <a:lnTo>
                <a:pt x="46" y="25"/>
              </a:lnTo>
              <a:lnTo>
                <a:pt x="46" y="27"/>
              </a:lnTo>
              <a:lnTo>
                <a:pt x="48" y="29"/>
              </a:lnTo>
              <a:lnTo>
                <a:pt x="48" y="32"/>
              </a:lnTo>
              <a:lnTo>
                <a:pt x="47" y="34"/>
              </a:lnTo>
              <a:lnTo>
                <a:pt x="45" y="35"/>
              </a:lnTo>
              <a:lnTo>
                <a:pt x="43" y="35"/>
              </a:lnTo>
              <a:lnTo>
                <a:pt x="41" y="37"/>
              </a:lnTo>
              <a:lnTo>
                <a:pt x="39" y="39"/>
              </a:lnTo>
              <a:lnTo>
                <a:pt x="39" y="41"/>
              </a:lnTo>
              <a:lnTo>
                <a:pt x="37" y="42"/>
              </a:lnTo>
              <a:lnTo>
                <a:pt x="34" y="42"/>
              </a:lnTo>
              <a:lnTo>
                <a:pt x="33" y="44"/>
              </a:lnTo>
              <a:lnTo>
                <a:pt x="32" y="41"/>
              </a:lnTo>
              <a:lnTo>
                <a:pt x="30" y="39"/>
              </a:lnTo>
              <a:lnTo>
                <a:pt x="28" y="41"/>
              </a:lnTo>
              <a:lnTo>
                <a:pt x="26" y="41"/>
              </a:lnTo>
              <a:lnTo>
                <a:pt x="24" y="39"/>
              </a:lnTo>
              <a:lnTo>
                <a:pt x="21" y="40"/>
              </a:lnTo>
              <a:lnTo>
                <a:pt x="20" y="42"/>
              </a:lnTo>
              <a:lnTo>
                <a:pt x="18" y="42"/>
              </a:lnTo>
              <a:lnTo>
                <a:pt x="16" y="40"/>
              </a:lnTo>
              <a:lnTo>
                <a:pt x="16" y="39"/>
              </a:lnTo>
              <a:lnTo>
                <a:pt x="15" y="38"/>
              </a:lnTo>
              <a:lnTo>
                <a:pt x="14" y="41"/>
              </a:lnTo>
              <a:lnTo>
                <a:pt x="13" y="41"/>
              </a:lnTo>
              <a:lnTo>
                <a:pt x="11" y="40"/>
              </a:lnTo>
              <a:lnTo>
                <a:pt x="10" y="41"/>
              </a:lnTo>
              <a:lnTo>
                <a:pt x="8" y="39"/>
              </a:lnTo>
              <a:lnTo>
                <a:pt x="6" y="41"/>
              </a:lnTo>
              <a:lnTo>
                <a:pt x="3" y="39"/>
              </a:lnTo>
              <a:lnTo>
                <a:pt x="2" y="36"/>
              </a:lnTo>
              <a:lnTo>
                <a:pt x="3" y="34"/>
              </a:lnTo>
              <a:lnTo>
                <a:pt x="3" y="32"/>
              </a:lnTo>
              <a:lnTo>
                <a:pt x="0" y="30"/>
              </a:lnTo>
              <a:lnTo>
                <a:pt x="2" y="28"/>
              </a:lnTo>
              <a:lnTo>
                <a:pt x="2" y="26"/>
              </a:lnTo>
              <a:lnTo>
                <a:pt x="4" y="25"/>
              </a:lnTo>
              <a:lnTo>
                <a:pt x="6" y="27"/>
              </a:lnTo>
              <a:lnTo>
                <a:pt x="9" y="27"/>
              </a:lnTo>
              <a:lnTo>
                <a:pt x="11" y="23"/>
              </a:lnTo>
              <a:lnTo>
                <a:pt x="9" y="18"/>
              </a:lnTo>
              <a:lnTo>
                <a:pt x="12" y="15"/>
              </a:lnTo>
              <a:lnTo>
                <a:pt x="14" y="12"/>
              </a:lnTo>
              <a:lnTo>
                <a:pt x="12" y="9"/>
              </a:lnTo>
              <a:lnTo>
                <a:pt x="12" y="8"/>
              </a:lnTo>
              <a:lnTo>
                <a:pt x="15" y="5"/>
              </a:lnTo>
              <a:lnTo>
                <a:pt x="16" y="1"/>
              </a:lnTo>
              <a:lnTo>
                <a:pt x="19" y="1"/>
              </a:lnTo>
              <a:lnTo>
                <a:pt x="21" y="0"/>
              </a:lnTo>
              <a:lnTo>
                <a:pt x="23" y="0"/>
              </a:lnTo>
              <a:lnTo>
                <a:pt x="24" y="2"/>
              </a:lnTo>
              <a:lnTo>
                <a:pt x="26" y="3"/>
              </a:lnTo>
              <a:lnTo>
                <a:pt x="28" y="3"/>
              </a:lnTo>
              <a:close/>
            </a:path>
          </a:pathLst>
        </a:custGeom>
        <a:solidFill>
          <a:srgbClr val="FC8B8B"/>
        </a:solidFill>
        <a:ln w="9525">
          <a:solidFill>
            <a:srgbClr val="000000"/>
          </a:solidFill>
          <a:miter lim="800000"/>
          <a:headEnd/>
          <a:tailEnd/>
        </a:ln>
      </xdr:spPr>
    </xdr:sp>
    <xdr:clientData/>
  </xdr:twoCellAnchor>
  <xdr:twoCellAnchor>
    <xdr:from>
      <xdr:col>1</xdr:col>
      <xdr:colOff>152400</xdr:colOff>
      <xdr:row>21</xdr:row>
      <xdr:rowOff>28575</xdr:rowOff>
    </xdr:from>
    <xdr:to>
      <xdr:col>1</xdr:col>
      <xdr:colOff>561975</xdr:colOff>
      <xdr:row>24</xdr:row>
      <xdr:rowOff>0</xdr:rowOff>
    </xdr:to>
    <xdr:sp macro="modRegionSelect.Region_Click" textlink="">
      <xdr:nvSpPr>
        <xdr:cNvPr id="125130" name="ShapeReg_62"/>
        <xdr:cNvSpPr>
          <a:spLocks/>
        </xdr:cNvSpPr>
      </xdr:nvSpPr>
      <xdr:spPr bwMode="auto">
        <a:xfrm>
          <a:off x="361950" y="3552825"/>
          <a:ext cx="409575" cy="457200"/>
        </a:xfrm>
        <a:custGeom>
          <a:avLst/>
          <a:gdLst>
            <a:gd name="T0" fmla="*/ 2147483647 w 43"/>
            <a:gd name="T1" fmla="*/ 2147483647 h 48"/>
            <a:gd name="T2" fmla="*/ 2147483647 w 43"/>
            <a:gd name="T3" fmla="*/ 2147483647 h 48"/>
            <a:gd name="T4" fmla="*/ 2147483647 w 43"/>
            <a:gd name="T5" fmla="*/ 2147483647 h 48"/>
            <a:gd name="T6" fmla="*/ 2147483647 w 43"/>
            <a:gd name="T7" fmla="*/ 2147483647 h 48"/>
            <a:gd name="T8" fmla="*/ 2147483647 w 43"/>
            <a:gd name="T9" fmla="*/ 2147483647 h 48"/>
            <a:gd name="T10" fmla="*/ 2147483647 w 43"/>
            <a:gd name="T11" fmla="*/ 2147483647 h 48"/>
            <a:gd name="T12" fmla="*/ 2147483647 w 43"/>
            <a:gd name="T13" fmla="*/ 2147483647 h 48"/>
            <a:gd name="T14" fmla="*/ 2147483647 w 43"/>
            <a:gd name="T15" fmla="*/ 2147483647 h 48"/>
            <a:gd name="T16" fmla="*/ 2147483647 w 43"/>
            <a:gd name="T17" fmla="*/ 2147483647 h 48"/>
            <a:gd name="T18" fmla="*/ 2147483647 w 43"/>
            <a:gd name="T19" fmla="*/ 2147483647 h 48"/>
            <a:gd name="T20" fmla="*/ 2147483647 w 43"/>
            <a:gd name="T21" fmla="*/ 2147483647 h 48"/>
            <a:gd name="T22" fmla="*/ 2147483647 w 43"/>
            <a:gd name="T23" fmla="*/ 2147483647 h 48"/>
            <a:gd name="T24" fmla="*/ 2147483647 w 43"/>
            <a:gd name="T25" fmla="*/ 2147483647 h 48"/>
            <a:gd name="T26" fmla="*/ 2147483647 w 43"/>
            <a:gd name="T27" fmla="*/ 2147483647 h 48"/>
            <a:gd name="T28" fmla="*/ 2147483647 w 43"/>
            <a:gd name="T29" fmla="*/ 2147483647 h 48"/>
            <a:gd name="T30" fmla="*/ 2147483647 w 43"/>
            <a:gd name="T31" fmla="*/ 2147483647 h 48"/>
            <a:gd name="T32" fmla="*/ 2147483647 w 43"/>
            <a:gd name="T33" fmla="*/ 2147483647 h 48"/>
            <a:gd name="T34" fmla="*/ 2147483647 w 43"/>
            <a:gd name="T35" fmla="*/ 2147483647 h 48"/>
            <a:gd name="T36" fmla="*/ 2147483647 w 43"/>
            <a:gd name="T37" fmla="*/ 2147483647 h 48"/>
            <a:gd name="T38" fmla="*/ 0 w 43"/>
            <a:gd name="T39" fmla="*/ 2147483647 h 48"/>
            <a:gd name="T40" fmla="*/ 2147483647 w 43"/>
            <a:gd name="T41" fmla="*/ 2147483647 h 48"/>
            <a:gd name="T42" fmla="*/ 2147483647 w 43"/>
            <a:gd name="T43" fmla="*/ 2147483647 h 48"/>
            <a:gd name="T44" fmla="*/ 2147483647 w 43"/>
            <a:gd name="T45" fmla="*/ 2147483647 h 48"/>
            <a:gd name="T46" fmla="*/ 0 w 43"/>
            <a:gd name="T47" fmla="*/ 2147483647 h 48"/>
            <a:gd name="T48" fmla="*/ 2147483647 w 43"/>
            <a:gd name="T49" fmla="*/ 2147483647 h 48"/>
            <a:gd name="T50" fmla="*/ 2147483647 w 43"/>
            <a:gd name="T51" fmla="*/ 2147483647 h 48"/>
            <a:gd name="T52" fmla="*/ 2147483647 w 43"/>
            <a:gd name="T53" fmla="*/ 2147483647 h 48"/>
            <a:gd name="T54" fmla="*/ 2147483647 w 43"/>
            <a:gd name="T55" fmla="*/ 2147483647 h 48"/>
            <a:gd name="T56" fmla="*/ 2147483647 w 43"/>
            <a:gd name="T57" fmla="*/ 2147483647 h 48"/>
            <a:gd name="T58" fmla="*/ 2147483647 w 43"/>
            <a:gd name="T59" fmla="*/ 2147483647 h 48"/>
            <a:gd name="T60" fmla="*/ 2147483647 w 43"/>
            <a:gd name="T61" fmla="*/ 2147483647 h 48"/>
            <a:gd name="T62" fmla="*/ 2147483647 w 43"/>
            <a:gd name="T63" fmla="*/ 2147483647 h 48"/>
            <a:gd name="T64" fmla="*/ 2147483647 w 43"/>
            <a:gd name="T65" fmla="*/ 2147483647 h 48"/>
            <a:gd name="T66" fmla="*/ 2147483647 w 43"/>
            <a:gd name="T67" fmla="*/ 2147483647 h 48"/>
            <a:gd name="T68" fmla="*/ 2147483647 w 43"/>
            <a:gd name="T69" fmla="*/ 2147483647 h 48"/>
            <a:gd name="T70" fmla="*/ 2147483647 w 43"/>
            <a:gd name="T71" fmla="*/ 2147483647 h 48"/>
            <a:gd name="T72" fmla="*/ 2147483647 w 43"/>
            <a:gd name="T73" fmla="*/ 2147483647 h 48"/>
            <a:gd name="T74" fmla="*/ 2147483647 w 43"/>
            <a:gd name="T75" fmla="*/ 2147483647 h 48"/>
            <a:gd name="T76" fmla="*/ 2147483647 w 43"/>
            <a:gd name="T77" fmla="*/ 2147483647 h 48"/>
            <a:gd name="T78" fmla="*/ 2147483647 w 43"/>
            <a:gd name="T79" fmla="*/ 2147483647 h 48"/>
            <a:gd name="T80" fmla="*/ 2147483647 w 43"/>
            <a:gd name="T81" fmla="*/ 2147483647 h 48"/>
            <a:gd name="T82" fmla="*/ 2147483647 w 43"/>
            <a:gd name="T83" fmla="*/ 2147483647 h 48"/>
            <a:gd name="T84" fmla="*/ 2147483647 w 43"/>
            <a:gd name="T85" fmla="*/ 2147483647 h 48"/>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w 43"/>
            <a:gd name="T130" fmla="*/ 0 h 48"/>
            <a:gd name="T131" fmla="*/ 43 w 43"/>
            <a:gd name="T132" fmla="*/ 48 h 48"/>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T129" t="T130" r="T131" b="T132"/>
          <a:pathLst>
            <a:path w="43" h="48">
              <a:moveTo>
                <a:pt x="35" y="39"/>
              </a:moveTo>
              <a:lnTo>
                <a:pt x="35" y="36"/>
              </a:lnTo>
              <a:lnTo>
                <a:pt x="32" y="34"/>
              </a:lnTo>
              <a:lnTo>
                <a:pt x="31" y="31"/>
              </a:lnTo>
              <a:lnTo>
                <a:pt x="32" y="29"/>
              </a:lnTo>
              <a:lnTo>
                <a:pt x="32" y="27"/>
              </a:lnTo>
              <a:lnTo>
                <a:pt x="29" y="25"/>
              </a:lnTo>
              <a:lnTo>
                <a:pt x="31" y="23"/>
              </a:lnTo>
              <a:lnTo>
                <a:pt x="31" y="21"/>
              </a:lnTo>
              <a:lnTo>
                <a:pt x="33" y="20"/>
              </a:lnTo>
              <a:lnTo>
                <a:pt x="35" y="22"/>
              </a:lnTo>
              <a:lnTo>
                <a:pt x="38" y="22"/>
              </a:lnTo>
              <a:lnTo>
                <a:pt x="40" y="18"/>
              </a:lnTo>
              <a:lnTo>
                <a:pt x="38" y="13"/>
              </a:lnTo>
              <a:lnTo>
                <a:pt x="41" y="10"/>
              </a:lnTo>
              <a:lnTo>
                <a:pt x="43" y="7"/>
              </a:lnTo>
              <a:lnTo>
                <a:pt x="41" y="4"/>
              </a:lnTo>
              <a:lnTo>
                <a:pt x="41" y="3"/>
              </a:lnTo>
              <a:lnTo>
                <a:pt x="37" y="3"/>
              </a:lnTo>
              <a:lnTo>
                <a:pt x="36" y="4"/>
              </a:lnTo>
              <a:lnTo>
                <a:pt x="34" y="4"/>
              </a:lnTo>
              <a:lnTo>
                <a:pt x="33" y="3"/>
              </a:lnTo>
              <a:lnTo>
                <a:pt x="31" y="3"/>
              </a:lnTo>
              <a:lnTo>
                <a:pt x="31" y="1"/>
              </a:lnTo>
              <a:lnTo>
                <a:pt x="30" y="0"/>
              </a:lnTo>
              <a:lnTo>
                <a:pt x="29" y="1"/>
              </a:lnTo>
              <a:lnTo>
                <a:pt x="28" y="3"/>
              </a:lnTo>
              <a:lnTo>
                <a:pt x="23" y="4"/>
              </a:lnTo>
              <a:lnTo>
                <a:pt x="23" y="6"/>
              </a:lnTo>
              <a:lnTo>
                <a:pt x="21" y="6"/>
              </a:lnTo>
              <a:lnTo>
                <a:pt x="19" y="8"/>
              </a:lnTo>
              <a:lnTo>
                <a:pt x="20" y="11"/>
              </a:lnTo>
              <a:lnTo>
                <a:pt x="18" y="12"/>
              </a:lnTo>
              <a:lnTo>
                <a:pt x="15" y="15"/>
              </a:lnTo>
              <a:lnTo>
                <a:pt x="12" y="11"/>
              </a:lnTo>
              <a:lnTo>
                <a:pt x="10" y="9"/>
              </a:lnTo>
              <a:lnTo>
                <a:pt x="7" y="10"/>
              </a:lnTo>
              <a:lnTo>
                <a:pt x="5" y="9"/>
              </a:lnTo>
              <a:lnTo>
                <a:pt x="2" y="10"/>
              </a:lnTo>
              <a:lnTo>
                <a:pt x="0" y="13"/>
              </a:lnTo>
              <a:lnTo>
                <a:pt x="1" y="13"/>
              </a:lnTo>
              <a:lnTo>
                <a:pt x="3" y="14"/>
              </a:lnTo>
              <a:lnTo>
                <a:pt x="5" y="15"/>
              </a:lnTo>
              <a:lnTo>
                <a:pt x="7" y="16"/>
              </a:lnTo>
              <a:lnTo>
                <a:pt x="6" y="19"/>
              </a:lnTo>
              <a:lnTo>
                <a:pt x="4" y="18"/>
              </a:lnTo>
              <a:lnTo>
                <a:pt x="1" y="17"/>
              </a:lnTo>
              <a:lnTo>
                <a:pt x="0" y="19"/>
              </a:lnTo>
              <a:lnTo>
                <a:pt x="0" y="20"/>
              </a:lnTo>
              <a:lnTo>
                <a:pt x="2" y="22"/>
              </a:lnTo>
              <a:lnTo>
                <a:pt x="3" y="21"/>
              </a:lnTo>
              <a:lnTo>
                <a:pt x="8" y="26"/>
              </a:lnTo>
              <a:lnTo>
                <a:pt x="6" y="26"/>
              </a:lnTo>
              <a:lnTo>
                <a:pt x="7" y="28"/>
              </a:lnTo>
              <a:lnTo>
                <a:pt x="5" y="30"/>
              </a:lnTo>
              <a:lnTo>
                <a:pt x="6" y="31"/>
              </a:lnTo>
              <a:lnTo>
                <a:pt x="8" y="33"/>
              </a:lnTo>
              <a:lnTo>
                <a:pt x="9" y="34"/>
              </a:lnTo>
              <a:lnTo>
                <a:pt x="10" y="35"/>
              </a:lnTo>
              <a:lnTo>
                <a:pt x="9" y="36"/>
              </a:lnTo>
              <a:lnTo>
                <a:pt x="9" y="39"/>
              </a:lnTo>
              <a:lnTo>
                <a:pt x="11" y="39"/>
              </a:lnTo>
              <a:lnTo>
                <a:pt x="11" y="40"/>
              </a:lnTo>
              <a:lnTo>
                <a:pt x="13" y="39"/>
              </a:lnTo>
              <a:lnTo>
                <a:pt x="14" y="40"/>
              </a:lnTo>
              <a:lnTo>
                <a:pt x="17" y="40"/>
              </a:lnTo>
              <a:lnTo>
                <a:pt x="18" y="39"/>
              </a:lnTo>
              <a:lnTo>
                <a:pt x="18" y="37"/>
              </a:lnTo>
              <a:lnTo>
                <a:pt x="19" y="37"/>
              </a:lnTo>
              <a:lnTo>
                <a:pt x="20" y="39"/>
              </a:lnTo>
              <a:lnTo>
                <a:pt x="20" y="41"/>
              </a:lnTo>
              <a:lnTo>
                <a:pt x="21" y="42"/>
              </a:lnTo>
              <a:lnTo>
                <a:pt x="23" y="43"/>
              </a:lnTo>
              <a:lnTo>
                <a:pt x="24" y="45"/>
              </a:lnTo>
              <a:lnTo>
                <a:pt x="24" y="47"/>
              </a:lnTo>
              <a:lnTo>
                <a:pt x="25" y="48"/>
              </a:lnTo>
              <a:lnTo>
                <a:pt x="26" y="48"/>
              </a:lnTo>
              <a:lnTo>
                <a:pt x="27" y="48"/>
              </a:lnTo>
              <a:lnTo>
                <a:pt x="29" y="48"/>
              </a:lnTo>
              <a:lnTo>
                <a:pt x="31" y="45"/>
              </a:lnTo>
              <a:lnTo>
                <a:pt x="34" y="45"/>
              </a:lnTo>
              <a:lnTo>
                <a:pt x="37" y="43"/>
              </a:lnTo>
              <a:lnTo>
                <a:pt x="39" y="40"/>
              </a:lnTo>
              <a:lnTo>
                <a:pt x="39" y="38"/>
              </a:lnTo>
              <a:lnTo>
                <a:pt x="37" y="39"/>
              </a:lnTo>
              <a:lnTo>
                <a:pt x="35" y="39"/>
              </a:lnTo>
              <a:close/>
            </a:path>
          </a:pathLst>
        </a:custGeom>
        <a:solidFill>
          <a:srgbClr val="FC8B8B"/>
        </a:solidFill>
        <a:ln w="9525">
          <a:solidFill>
            <a:srgbClr val="000000"/>
          </a:solidFill>
          <a:miter lim="800000"/>
          <a:headEnd/>
          <a:tailEnd/>
        </a:ln>
      </xdr:spPr>
    </xdr:sp>
    <xdr:clientData/>
  </xdr:twoCellAnchor>
  <xdr:twoCellAnchor>
    <xdr:from>
      <xdr:col>1</xdr:col>
      <xdr:colOff>561975</xdr:colOff>
      <xdr:row>23</xdr:row>
      <xdr:rowOff>28575</xdr:rowOff>
    </xdr:from>
    <xdr:to>
      <xdr:col>2</xdr:col>
      <xdr:colOff>171450</xdr:colOff>
      <xdr:row>25</xdr:row>
      <xdr:rowOff>85725</xdr:rowOff>
    </xdr:to>
    <xdr:sp macro="modRegionSelect.Region_Click" textlink="">
      <xdr:nvSpPr>
        <xdr:cNvPr id="125131" name="ShapeReg_4"/>
        <xdr:cNvSpPr>
          <a:spLocks/>
        </xdr:cNvSpPr>
      </xdr:nvSpPr>
      <xdr:spPr bwMode="auto">
        <a:xfrm>
          <a:off x="771525" y="3876675"/>
          <a:ext cx="219075" cy="381000"/>
        </a:xfrm>
        <a:custGeom>
          <a:avLst/>
          <a:gdLst>
            <a:gd name="T0" fmla="*/ 2147483647 w 799"/>
            <a:gd name="T1" fmla="*/ 2147483647 h 1424"/>
            <a:gd name="T2" fmla="*/ 2147483647 w 799"/>
            <a:gd name="T3" fmla="*/ 2147483647 h 1424"/>
            <a:gd name="T4" fmla="*/ 2147483647 w 799"/>
            <a:gd name="T5" fmla="*/ 2147483647 h 1424"/>
            <a:gd name="T6" fmla="*/ 2147483647 w 799"/>
            <a:gd name="T7" fmla="*/ 2147483647 h 1424"/>
            <a:gd name="T8" fmla="*/ 2147483647 w 799"/>
            <a:gd name="T9" fmla="*/ 2147483647 h 1424"/>
            <a:gd name="T10" fmla="*/ 2147483647 w 799"/>
            <a:gd name="T11" fmla="*/ 0 h 1424"/>
            <a:gd name="T12" fmla="*/ 2147483647 w 799"/>
            <a:gd name="T13" fmla="*/ 2147483647 h 1424"/>
            <a:gd name="T14" fmla="*/ 2147483647 w 799"/>
            <a:gd name="T15" fmla="*/ 2147483647 h 1424"/>
            <a:gd name="T16" fmla="*/ 2147483647 w 799"/>
            <a:gd name="T17" fmla="*/ 2147483647 h 1424"/>
            <a:gd name="T18" fmla="*/ 2147483647 w 799"/>
            <a:gd name="T19" fmla="*/ 2147483647 h 1424"/>
            <a:gd name="T20" fmla="*/ 2147483647 w 799"/>
            <a:gd name="T21" fmla="*/ 2147483647 h 1424"/>
            <a:gd name="T22" fmla="*/ 2147483647 w 799"/>
            <a:gd name="T23" fmla="*/ 2147483647 h 1424"/>
            <a:gd name="T24" fmla="*/ 2147483647 w 799"/>
            <a:gd name="T25" fmla="*/ 2147483647 h 1424"/>
            <a:gd name="T26" fmla="*/ 2147483647 w 799"/>
            <a:gd name="T27" fmla="*/ 2147483647 h 1424"/>
            <a:gd name="T28" fmla="*/ 2147483647 w 799"/>
            <a:gd name="T29" fmla="*/ 2147483647 h 1424"/>
            <a:gd name="T30" fmla="*/ 2147483647 w 799"/>
            <a:gd name="T31" fmla="*/ 2147483647 h 1424"/>
            <a:gd name="T32" fmla="*/ 2147483647 w 799"/>
            <a:gd name="T33" fmla="*/ 2147483647 h 1424"/>
            <a:gd name="T34" fmla="*/ 2147483647 w 799"/>
            <a:gd name="T35" fmla="*/ 2147483647 h 1424"/>
            <a:gd name="T36" fmla="*/ 2147483647 w 799"/>
            <a:gd name="T37" fmla="*/ 2147483647 h 1424"/>
            <a:gd name="T38" fmla="*/ 2147483647 w 799"/>
            <a:gd name="T39" fmla="*/ 2147483647 h 1424"/>
            <a:gd name="T40" fmla="*/ 2147483647 w 799"/>
            <a:gd name="T41" fmla="*/ 2147483647 h 1424"/>
            <a:gd name="T42" fmla="*/ 2147483647 w 799"/>
            <a:gd name="T43" fmla="*/ 2147483647 h 1424"/>
            <a:gd name="T44" fmla="*/ 2147483647 w 799"/>
            <a:gd name="T45" fmla="*/ 2147483647 h 1424"/>
            <a:gd name="T46" fmla="*/ 2147483647 w 799"/>
            <a:gd name="T47" fmla="*/ 2147483647 h 1424"/>
            <a:gd name="T48" fmla="*/ 2147483647 w 799"/>
            <a:gd name="T49" fmla="*/ 2147483647 h 1424"/>
            <a:gd name="T50" fmla="*/ 2147483647 w 799"/>
            <a:gd name="T51" fmla="*/ 2147483647 h 1424"/>
            <a:gd name="T52" fmla="*/ 2147483647 w 799"/>
            <a:gd name="T53" fmla="*/ 2147483647 h 1424"/>
            <a:gd name="T54" fmla="*/ 2147483647 w 799"/>
            <a:gd name="T55" fmla="*/ 2147483647 h 1424"/>
            <a:gd name="T56" fmla="*/ 2147483647 w 799"/>
            <a:gd name="T57" fmla="*/ 2147483647 h 1424"/>
            <a:gd name="T58" fmla="*/ 0 w 799"/>
            <a:gd name="T59" fmla="*/ 2147483647 h 1424"/>
            <a:gd name="T60" fmla="*/ 2147483647 w 799"/>
            <a:gd name="T61" fmla="*/ 2147483647 h 1424"/>
            <a:gd name="T62" fmla="*/ 2147483647 w 799"/>
            <a:gd name="T63" fmla="*/ 2147483647 h 1424"/>
            <a:gd name="T64" fmla="*/ 2147483647 w 799"/>
            <a:gd name="T65" fmla="*/ 2147483647 h 1424"/>
            <a:gd name="T66" fmla="*/ 2147483647 w 799"/>
            <a:gd name="T67" fmla="*/ 2147483647 h 1424"/>
            <a:gd name="T68" fmla="*/ 2147483647 w 799"/>
            <a:gd name="T69" fmla="*/ 2147483647 h 1424"/>
            <a:gd name="T70" fmla="*/ 2147483647 w 799"/>
            <a:gd name="T71" fmla="*/ 2147483647 h 1424"/>
            <a:gd name="T72" fmla="*/ 2147483647 w 799"/>
            <a:gd name="T73" fmla="*/ 2147483647 h 1424"/>
            <a:gd name="T74" fmla="*/ 2147483647 w 799"/>
            <a:gd name="T75" fmla="*/ 2147483647 h 1424"/>
            <a:gd name="T76" fmla="*/ 2147483647 w 799"/>
            <a:gd name="T77" fmla="*/ 2147483647 h 1424"/>
            <a:gd name="T78" fmla="*/ 2147483647 w 799"/>
            <a:gd name="T79" fmla="*/ 2147483647 h 1424"/>
            <a:gd name="T80" fmla="*/ 2147483647 w 799"/>
            <a:gd name="T81" fmla="*/ 2147483647 h 1424"/>
            <a:gd name="T82" fmla="*/ 2147483647 w 799"/>
            <a:gd name="T83" fmla="*/ 2147483647 h 1424"/>
            <a:gd name="T84" fmla="*/ 2147483647 w 799"/>
            <a:gd name="T85" fmla="*/ 2147483647 h 1424"/>
            <a:gd name="T86" fmla="*/ 2147483647 w 799"/>
            <a:gd name="T87" fmla="*/ 2147483647 h 1424"/>
            <a:gd name="T88" fmla="*/ 2147483647 w 799"/>
            <a:gd name="T89" fmla="*/ 2147483647 h 1424"/>
            <a:gd name="T90" fmla="*/ 2147483647 w 799"/>
            <a:gd name="T91" fmla="*/ 2147483647 h 1424"/>
            <a:gd name="T92" fmla="*/ 2147483647 w 799"/>
            <a:gd name="T93" fmla="*/ 2147483647 h 1424"/>
            <a:gd name="T94" fmla="*/ 2147483647 w 799"/>
            <a:gd name="T95" fmla="*/ 2147483647 h 1424"/>
            <a:gd name="T96" fmla="*/ 2147483647 w 799"/>
            <a:gd name="T97" fmla="*/ 2147483647 h 1424"/>
            <a:gd name="T98" fmla="*/ 2147483647 w 799"/>
            <a:gd name="T99" fmla="*/ 2147483647 h 1424"/>
            <a:gd name="T100" fmla="*/ 2147483647 w 799"/>
            <a:gd name="T101" fmla="*/ 2147483647 h 1424"/>
            <a:gd name="T102" fmla="*/ 2147483647 w 799"/>
            <a:gd name="T103" fmla="*/ 2147483647 h 1424"/>
            <a:gd name="T104" fmla="*/ 2147483647 w 799"/>
            <a:gd name="T105" fmla="*/ 2147483647 h 1424"/>
            <a:gd name="T106" fmla="*/ 2147483647 w 799"/>
            <a:gd name="T107" fmla="*/ 2147483647 h 1424"/>
            <a:gd name="T108" fmla="*/ 2147483647 w 799"/>
            <a:gd name="T109" fmla="*/ 2147483647 h 1424"/>
            <a:gd name="T110" fmla="*/ 2147483647 w 799"/>
            <a:gd name="T111" fmla="*/ 2147483647 h 1424"/>
            <a:gd name="T112" fmla="*/ 2147483647 w 799"/>
            <a:gd name="T113" fmla="*/ 2147483647 h 1424"/>
            <a:gd name="T114" fmla="*/ 2147483647 w 799"/>
            <a:gd name="T115" fmla="*/ 2147483647 h 1424"/>
            <a:gd name="T116" fmla="*/ 2147483647 w 799"/>
            <a:gd name="T117" fmla="*/ 2147483647 h 1424"/>
            <a:gd name="T118" fmla="*/ 2147483647 w 799"/>
            <a:gd name="T119" fmla="*/ 2147483647 h 1424"/>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w 799"/>
            <a:gd name="T181" fmla="*/ 0 h 1424"/>
            <a:gd name="T182" fmla="*/ 799 w 799"/>
            <a:gd name="T183" fmla="*/ 1424 h 1424"/>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T180" t="T181" r="T182" b="T183"/>
          <a:pathLst>
            <a:path w="799" h="1424">
              <a:moveTo>
                <a:pt x="656" y="161"/>
              </a:moveTo>
              <a:lnTo>
                <a:pt x="623" y="63"/>
              </a:lnTo>
              <a:lnTo>
                <a:pt x="569" y="9"/>
              </a:lnTo>
              <a:lnTo>
                <a:pt x="502" y="53"/>
              </a:lnTo>
              <a:lnTo>
                <a:pt x="407" y="50"/>
              </a:lnTo>
              <a:lnTo>
                <a:pt x="357" y="0"/>
              </a:lnTo>
              <a:lnTo>
                <a:pt x="246" y="30"/>
              </a:lnTo>
              <a:lnTo>
                <a:pt x="213" y="115"/>
              </a:lnTo>
              <a:lnTo>
                <a:pt x="240" y="208"/>
              </a:lnTo>
              <a:lnTo>
                <a:pt x="295" y="245"/>
              </a:lnTo>
              <a:lnTo>
                <a:pt x="267" y="395"/>
              </a:lnTo>
              <a:lnTo>
                <a:pt x="276" y="484"/>
              </a:lnTo>
              <a:lnTo>
                <a:pt x="321" y="544"/>
              </a:lnTo>
              <a:lnTo>
                <a:pt x="426" y="548"/>
              </a:lnTo>
              <a:lnTo>
                <a:pt x="401" y="663"/>
              </a:lnTo>
              <a:lnTo>
                <a:pt x="346" y="693"/>
              </a:lnTo>
              <a:lnTo>
                <a:pt x="313" y="812"/>
              </a:lnTo>
              <a:lnTo>
                <a:pt x="360" y="858"/>
              </a:lnTo>
              <a:lnTo>
                <a:pt x="330" y="934"/>
              </a:lnTo>
              <a:lnTo>
                <a:pt x="231" y="926"/>
              </a:lnTo>
              <a:lnTo>
                <a:pt x="223" y="985"/>
              </a:lnTo>
              <a:lnTo>
                <a:pt x="189" y="985"/>
              </a:lnTo>
              <a:lnTo>
                <a:pt x="180" y="950"/>
              </a:lnTo>
              <a:lnTo>
                <a:pt x="127" y="927"/>
              </a:lnTo>
              <a:lnTo>
                <a:pt x="90" y="964"/>
              </a:lnTo>
              <a:lnTo>
                <a:pt x="124" y="1010"/>
              </a:lnTo>
              <a:lnTo>
                <a:pt x="124" y="1067"/>
              </a:lnTo>
              <a:lnTo>
                <a:pt x="154" y="1097"/>
              </a:lnTo>
              <a:lnTo>
                <a:pt x="154" y="1141"/>
              </a:lnTo>
              <a:lnTo>
                <a:pt x="0" y="1248"/>
              </a:lnTo>
              <a:lnTo>
                <a:pt x="14" y="1285"/>
              </a:lnTo>
              <a:lnTo>
                <a:pt x="78" y="1287"/>
              </a:lnTo>
              <a:lnTo>
                <a:pt x="129" y="1322"/>
              </a:lnTo>
              <a:lnTo>
                <a:pt x="214" y="1337"/>
              </a:lnTo>
              <a:lnTo>
                <a:pt x="247" y="1369"/>
              </a:lnTo>
              <a:lnTo>
                <a:pt x="317" y="1388"/>
              </a:lnTo>
              <a:cubicBezTo>
                <a:pt x="317" y="1388"/>
                <a:pt x="308" y="1424"/>
                <a:pt x="353" y="1424"/>
              </a:cubicBezTo>
              <a:cubicBezTo>
                <a:pt x="397" y="1424"/>
                <a:pt x="454" y="1417"/>
                <a:pt x="454" y="1417"/>
              </a:cubicBezTo>
              <a:lnTo>
                <a:pt x="496" y="1417"/>
              </a:lnTo>
              <a:lnTo>
                <a:pt x="548" y="1417"/>
              </a:lnTo>
              <a:lnTo>
                <a:pt x="614" y="1417"/>
              </a:lnTo>
              <a:lnTo>
                <a:pt x="693" y="1407"/>
              </a:lnTo>
              <a:lnTo>
                <a:pt x="741" y="1360"/>
              </a:lnTo>
              <a:lnTo>
                <a:pt x="682" y="1301"/>
              </a:lnTo>
              <a:lnTo>
                <a:pt x="642" y="1219"/>
              </a:lnTo>
              <a:lnTo>
                <a:pt x="632" y="1134"/>
              </a:lnTo>
              <a:lnTo>
                <a:pt x="703" y="1144"/>
              </a:lnTo>
              <a:lnTo>
                <a:pt x="750" y="1195"/>
              </a:lnTo>
              <a:lnTo>
                <a:pt x="799" y="1146"/>
              </a:lnTo>
              <a:lnTo>
                <a:pt x="799" y="1017"/>
              </a:lnTo>
              <a:lnTo>
                <a:pt x="773" y="857"/>
              </a:lnTo>
              <a:lnTo>
                <a:pt x="797" y="734"/>
              </a:lnTo>
              <a:lnTo>
                <a:pt x="741" y="678"/>
              </a:lnTo>
              <a:lnTo>
                <a:pt x="651" y="593"/>
              </a:lnTo>
              <a:lnTo>
                <a:pt x="590" y="556"/>
              </a:lnTo>
              <a:lnTo>
                <a:pt x="651" y="495"/>
              </a:lnTo>
              <a:lnTo>
                <a:pt x="679" y="372"/>
              </a:lnTo>
              <a:lnTo>
                <a:pt x="611" y="304"/>
              </a:lnTo>
              <a:lnTo>
                <a:pt x="581" y="212"/>
              </a:lnTo>
              <a:lnTo>
                <a:pt x="656" y="161"/>
              </a:lnTo>
              <a:close/>
            </a:path>
          </a:pathLst>
        </a:custGeom>
        <a:solidFill>
          <a:srgbClr val="FC8B8B"/>
        </a:solidFill>
        <a:ln w="9525">
          <a:solidFill>
            <a:srgbClr val="000000"/>
          </a:solidFill>
          <a:miter lim="800000"/>
          <a:headEnd/>
          <a:tailEnd/>
        </a:ln>
      </xdr:spPr>
    </xdr:sp>
    <xdr:clientData/>
  </xdr:twoCellAnchor>
  <xdr:twoCellAnchor>
    <xdr:from>
      <xdr:col>1</xdr:col>
      <xdr:colOff>381000</xdr:colOff>
      <xdr:row>17</xdr:row>
      <xdr:rowOff>152400</xdr:rowOff>
    </xdr:from>
    <xdr:to>
      <xdr:col>1</xdr:col>
      <xdr:colOff>571500</xdr:colOff>
      <xdr:row>19</xdr:row>
      <xdr:rowOff>47625</xdr:rowOff>
    </xdr:to>
    <xdr:sp macro="modRegionSelect.Region_Click" textlink="">
      <xdr:nvSpPr>
        <xdr:cNvPr id="125132" name="ShapeReg_41"/>
        <xdr:cNvSpPr>
          <a:spLocks/>
        </xdr:cNvSpPr>
      </xdr:nvSpPr>
      <xdr:spPr bwMode="auto">
        <a:xfrm>
          <a:off x="590550" y="3028950"/>
          <a:ext cx="190500" cy="219075"/>
        </a:xfrm>
        <a:custGeom>
          <a:avLst/>
          <a:gdLst>
            <a:gd name="T0" fmla="*/ 2147483647 w 20"/>
            <a:gd name="T1" fmla="*/ 2147483647 h 23"/>
            <a:gd name="T2" fmla="*/ 2147483647 w 20"/>
            <a:gd name="T3" fmla="*/ 2147483647 h 23"/>
            <a:gd name="T4" fmla="*/ 0 w 20"/>
            <a:gd name="T5" fmla="*/ 2147483647 h 23"/>
            <a:gd name="T6" fmla="*/ 0 w 20"/>
            <a:gd name="T7" fmla="*/ 2147483647 h 23"/>
            <a:gd name="T8" fmla="*/ 2147483647 w 20"/>
            <a:gd name="T9" fmla="*/ 2147483647 h 23"/>
            <a:gd name="T10" fmla="*/ 2147483647 w 20"/>
            <a:gd name="T11" fmla="*/ 2147483647 h 23"/>
            <a:gd name="T12" fmla="*/ 2147483647 w 20"/>
            <a:gd name="T13" fmla="*/ 2147483647 h 23"/>
            <a:gd name="T14" fmla="*/ 2147483647 w 20"/>
            <a:gd name="T15" fmla="*/ 2147483647 h 23"/>
            <a:gd name="T16" fmla="*/ 2147483647 w 20"/>
            <a:gd name="T17" fmla="*/ 2147483647 h 23"/>
            <a:gd name="T18" fmla="*/ 2147483647 w 20"/>
            <a:gd name="T19" fmla="*/ 2147483647 h 23"/>
            <a:gd name="T20" fmla="*/ 2147483647 w 20"/>
            <a:gd name="T21" fmla="*/ 2147483647 h 23"/>
            <a:gd name="T22" fmla="*/ 2147483647 w 20"/>
            <a:gd name="T23" fmla="*/ 2147483647 h 23"/>
            <a:gd name="T24" fmla="*/ 2147483647 w 20"/>
            <a:gd name="T25" fmla="*/ 2147483647 h 23"/>
            <a:gd name="T26" fmla="*/ 2147483647 w 20"/>
            <a:gd name="T27" fmla="*/ 2147483647 h 23"/>
            <a:gd name="T28" fmla="*/ 2147483647 w 20"/>
            <a:gd name="T29" fmla="*/ 2147483647 h 23"/>
            <a:gd name="T30" fmla="*/ 2147483647 w 20"/>
            <a:gd name="T31" fmla="*/ 2147483647 h 23"/>
            <a:gd name="T32" fmla="*/ 2147483647 w 20"/>
            <a:gd name="T33" fmla="*/ 2147483647 h 23"/>
            <a:gd name="T34" fmla="*/ 2147483647 w 20"/>
            <a:gd name="T35" fmla="*/ 2147483647 h 23"/>
            <a:gd name="T36" fmla="*/ 2147483647 w 20"/>
            <a:gd name="T37" fmla="*/ 2147483647 h 23"/>
            <a:gd name="T38" fmla="*/ 2147483647 w 20"/>
            <a:gd name="T39" fmla="*/ 2147483647 h 23"/>
            <a:gd name="T40" fmla="*/ 2147483647 w 20"/>
            <a:gd name="T41" fmla="*/ 2147483647 h 23"/>
            <a:gd name="T42" fmla="*/ 2147483647 w 20"/>
            <a:gd name="T43" fmla="*/ 2147483647 h 23"/>
            <a:gd name="T44" fmla="*/ 2147483647 w 20"/>
            <a:gd name="T45" fmla="*/ 2147483647 h 23"/>
            <a:gd name="T46" fmla="*/ 2147483647 w 20"/>
            <a:gd name="T47" fmla="*/ 2147483647 h 23"/>
            <a:gd name="T48" fmla="*/ 2147483647 w 20"/>
            <a:gd name="T49" fmla="*/ 2147483647 h 23"/>
            <a:gd name="T50" fmla="*/ 2147483647 w 20"/>
            <a:gd name="T51" fmla="*/ 2147483647 h 23"/>
            <a:gd name="T52" fmla="*/ 2147483647 w 20"/>
            <a:gd name="T53" fmla="*/ 2147483647 h 23"/>
            <a:gd name="T54" fmla="*/ 2147483647 w 20"/>
            <a:gd name="T55" fmla="*/ 2147483647 h 23"/>
            <a:gd name="T56" fmla="*/ 2147483647 w 20"/>
            <a:gd name="T57" fmla="*/ 2147483647 h 23"/>
            <a:gd name="T58" fmla="*/ 2147483647 w 20"/>
            <a:gd name="T59" fmla="*/ 0 h 23"/>
            <a:gd name="T60" fmla="*/ 2147483647 w 20"/>
            <a:gd name="T61" fmla="*/ 2147483647 h 23"/>
            <a:gd name="T62" fmla="*/ 2147483647 w 20"/>
            <a:gd name="T63" fmla="*/ 2147483647 h 23"/>
            <a:gd name="T64" fmla="*/ 2147483647 w 20"/>
            <a:gd name="T65" fmla="*/ 2147483647 h 23"/>
            <a:gd name="T66" fmla="*/ 2147483647 w 20"/>
            <a:gd name="T67" fmla="*/ 2147483647 h 23"/>
            <a:gd name="T68" fmla="*/ 2147483647 w 20"/>
            <a:gd name="T69" fmla="*/ 2147483647 h 23"/>
            <a:gd name="T70" fmla="*/ 2147483647 w 20"/>
            <a:gd name="T71" fmla="*/ 2147483647 h 23"/>
            <a:gd name="T72" fmla="*/ 2147483647 w 20"/>
            <a:gd name="T73" fmla="*/ 2147483647 h 23"/>
            <a:gd name="T74" fmla="*/ 2147483647 w 20"/>
            <a:gd name="T75" fmla="*/ 2147483647 h 23"/>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w 20"/>
            <a:gd name="T115" fmla="*/ 0 h 23"/>
            <a:gd name="T116" fmla="*/ 20 w 20"/>
            <a:gd name="T117" fmla="*/ 23 h 23"/>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T114" t="T115" r="T116" b="T117"/>
          <a:pathLst>
            <a:path w="20" h="23">
              <a:moveTo>
                <a:pt x="2" y="5"/>
              </a:moveTo>
              <a:lnTo>
                <a:pt x="1" y="5"/>
              </a:lnTo>
              <a:lnTo>
                <a:pt x="0" y="7"/>
              </a:lnTo>
              <a:lnTo>
                <a:pt x="0" y="8"/>
              </a:lnTo>
              <a:lnTo>
                <a:pt x="2" y="8"/>
              </a:lnTo>
              <a:lnTo>
                <a:pt x="3" y="9"/>
              </a:lnTo>
              <a:lnTo>
                <a:pt x="3" y="11"/>
              </a:lnTo>
              <a:lnTo>
                <a:pt x="4" y="12"/>
              </a:lnTo>
              <a:lnTo>
                <a:pt x="5" y="13"/>
              </a:lnTo>
              <a:lnTo>
                <a:pt x="6" y="14"/>
              </a:lnTo>
              <a:lnTo>
                <a:pt x="6" y="16"/>
              </a:lnTo>
              <a:lnTo>
                <a:pt x="8" y="19"/>
              </a:lnTo>
              <a:lnTo>
                <a:pt x="8" y="22"/>
              </a:lnTo>
              <a:lnTo>
                <a:pt x="10" y="22"/>
              </a:lnTo>
              <a:lnTo>
                <a:pt x="11" y="23"/>
              </a:lnTo>
              <a:lnTo>
                <a:pt x="13" y="22"/>
              </a:lnTo>
              <a:lnTo>
                <a:pt x="14" y="22"/>
              </a:lnTo>
              <a:lnTo>
                <a:pt x="15" y="21"/>
              </a:lnTo>
              <a:lnTo>
                <a:pt x="15" y="19"/>
              </a:lnTo>
              <a:lnTo>
                <a:pt x="17" y="18"/>
              </a:lnTo>
              <a:lnTo>
                <a:pt x="18" y="16"/>
              </a:lnTo>
              <a:lnTo>
                <a:pt x="20" y="15"/>
              </a:lnTo>
              <a:lnTo>
                <a:pt x="19" y="12"/>
              </a:lnTo>
              <a:lnTo>
                <a:pt x="20" y="12"/>
              </a:lnTo>
              <a:lnTo>
                <a:pt x="18" y="10"/>
              </a:lnTo>
              <a:lnTo>
                <a:pt x="16" y="7"/>
              </a:lnTo>
              <a:lnTo>
                <a:pt x="15" y="2"/>
              </a:lnTo>
              <a:lnTo>
                <a:pt x="12" y="1"/>
              </a:lnTo>
              <a:lnTo>
                <a:pt x="10" y="1"/>
              </a:lnTo>
              <a:lnTo>
                <a:pt x="8" y="0"/>
              </a:lnTo>
              <a:lnTo>
                <a:pt x="7" y="1"/>
              </a:lnTo>
              <a:lnTo>
                <a:pt x="7" y="3"/>
              </a:lnTo>
              <a:lnTo>
                <a:pt x="6" y="3"/>
              </a:lnTo>
              <a:lnTo>
                <a:pt x="5" y="2"/>
              </a:lnTo>
              <a:lnTo>
                <a:pt x="4" y="2"/>
              </a:lnTo>
              <a:lnTo>
                <a:pt x="2" y="3"/>
              </a:lnTo>
              <a:lnTo>
                <a:pt x="3" y="4"/>
              </a:lnTo>
              <a:lnTo>
                <a:pt x="2" y="5"/>
              </a:lnTo>
              <a:close/>
            </a:path>
          </a:pathLst>
        </a:custGeom>
        <a:solidFill>
          <a:srgbClr val="FFFF80"/>
        </a:solidFill>
        <a:ln w="9525">
          <a:solidFill>
            <a:srgbClr val="000000"/>
          </a:solidFill>
          <a:miter lim="800000"/>
          <a:headEnd/>
          <a:tailEnd/>
        </a:ln>
      </xdr:spPr>
    </xdr:sp>
    <xdr:clientData/>
  </xdr:twoCellAnchor>
  <xdr:twoCellAnchor>
    <xdr:from>
      <xdr:col>1</xdr:col>
      <xdr:colOff>485775</xdr:colOff>
      <xdr:row>18</xdr:row>
      <xdr:rowOff>133350</xdr:rowOff>
    </xdr:from>
    <xdr:to>
      <xdr:col>2</xdr:col>
      <xdr:colOff>95250</xdr:colOff>
      <xdr:row>20</xdr:row>
      <xdr:rowOff>19050</xdr:rowOff>
    </xdr:to>
    <xdr:sp macro="modRegionSelect.Region_Click" textlink="">
      <xdr:nvSpPr>
        <xdr:cNvPr id="125133" name="ShapeReg_31"/>
        <xdr:cNvSpPr>
          <a:spLocks/>
        </xdr:cNvSpPr>
      </xdr:nvSpPr>
      <xdr:spPr bwMode="auto">
        <a:xfrm>
          <a:off x="695325" y="3171825"/>
          <a:ext cx="219075" cy="209550"/>
        </a:xfrm>
        <a:custGeom>
          <a:avLst/>
          <a:gdLst>
            <a:gd name="T0" fmla="*/ 2147483647 w 23"/>
            <a:gd name="T1" fmla="*/ 0 h 22"/>
            <a:gd name="T2" fmla="*/ 2147483647 w 23"/>
            <a:gd name="T3" fmla="*/ 2147483647 h 22"/>
            <a:gd name="T4" fmla="*/ 2147483647 w 23"/>
            <a:gd name="T5" fmla="*/ 2147483647 h 22"/>
            <a:gd name="T6" fmla="*/ 2147483647 w 23"/>
            <a:gd name="T7" fmla="*/ 2147483647 h 22"/>
            <a:gd name="T8" fmla="*/ 2147483647 w 23"/>
            <a:gd name="T9" fmla="*/ 2147483647 h 22"/>
            <a:gd name="T10" fmla="*/ 2147483647 w 23"/>
            <a:gd name="T11" fmla="*/ 2147483647 h 22"/>
            <a:gd name="T12" fmla="*/ 2147483647 w 23"/>
            <a:gd name="T13" fmla="*/ 2147483647 h 22"/>
            <a:gd name="T14" fmla="*/ 2147483647 w 23"/>
            <a:gd name="T15" fmla="*/ 0 h 22"/>
            <a:gd name="T16" fmla="*/ 2147483647 w 23"/>
            <a:gd name="T17" fmla="*/ 2147483647 h 22"/>
            <a:gd name="T18" fmla="*/ 2147483647 w 23"/>
            <a:gd name="T19" fmla="*/ 2147483647 h 22"/>
            <a:gd name="T20" fmla="*/ 2147483647 w 23"/>
            <a:gd name="T21" fmla="*/ 2147483647 h 22"/>
            <a:gd name="T22" fmla="*/ 2147483647 w 23"/>
            <a:gd name="T23" fmla="*/ 2147483647 h 22"/>
            <a:gd name="T24" fmla="*/ 2147483647 w 23"/>
            <a:gd name="T25" fmla="*/ 2147483647 h 22"/>
            <a:gd name="T26" fmla="*/ 2147483647 w 23"/>
            <a:gd name="T27" fmla="*/ 2147483647 h 22"/>
            <a:gd name="T28" fmla="*/ 0 w 23"/>
            <a:gd name="T29" fmla="*/ 2147483647 h 22"/>
            <a:gd name="T30" fmla="*/ 0 w 23"/>
            <a:gd name="T31" fmla="*/ 2147483647 h 22"/>
            <a:gd name="T32" fmla="*/ 2147483647 w 23"/>
            <a:gd name="T33" fmla="*/ 2147483647 h 22"/>
            <a:gd name="T34" fmla="*/ 2147483647 w 23"/>
            <a:gd name="T35" fmla="*/ 2147483647 h 22"/>
            <a:gd name="T36" fmla="*/ 2147483647 w 23"/>
            <a:gd name="T37" fmla="*/ 2147483647 h 22"/>
            <a:gd name="T38" fmla="*/ 2147483647 w 23"/>
            <a:gd name="T39" fmla="*/ 2147483647 h 22"/>
            <a:gd name="T40" fmla="*/ 2147483647 w 23"/>
            <a:gd name="T41" fmla="*/ 2147483647 h 22"/>
            <a:gd name="T42" fmla="*/ 2147483647 w 23"/>
            <a:gd name="T43" fmla="*/ 2147483647 h 22"/>
            <a:gd name="T44" fmla="*/ 2147483647 w 23"/>
            <a:gd name="T45" fmla="*/ 2147483647 h 22"/>
            <a:gd name="T46" fmla="*/ 2147483647 w 23"/>
            <a:gd name="T47" fmla="*/ 2147483647 h 22"/>
            <a:gd name="T48" fmla="*/ 2147483647 w 23"/>
            <a:gd name="T49" fmla="*/ 2147483647 h 22"/>
            <a:gd name="T50" fmla="*/ 2147483647 w 23"/>
            <a:gd name="T51" fmla="*/ 2147483647 h 22"/>
            <a:gd name="T52" fmla="*/ 2147483647 w 23"/>
            <a:gd name="T53" fmla="*/ 2147483647 h 22"/>
            <a:gd name="T54" fmla="*/ 2147483647 w 23"/>
            <a:gd name="T55" fmla="*/ 2147483647 h 22"/>
            <a:gd name="T56" fmla="*/ 2147483647 w 23"/>
            <a:gd name="T57" fmla="*/ 2147483647 h 22"/>
            <a:gd name="T58" fmla="*/ 2147483647 w 23"/>
            <a:gd name="T59" fmla="*/ 2147483647 h 22"/>
            <a:gd name="T60" fmla="*/ 2147483647 w 23"/>
            <a:gd name="T61" fmla="*/ 2147483647 h 22"/>
            <a:gd name="T62" fmla="*/ 2147483647 w 23"/>
            <a:gd name="T63" fmla="*/ 2147483647 h 22"/>
            <a:gd name="T64" fmla="*/ 2147483647 w 23"/>
            <a:gd name="T65" fmla="*/ 2147483647 h 22"/>
            <a:gd name="T66" fmla="*/ 2147483647 w 23"/>
            <a:gd name="T67" fmla="*/ 2147483647 h 22"/>
            <a:gd name="T68" fmla="*/ 2147483647 w 23"/>
            <a:gd name="T69" fmla="*/ 2147483647 h 22"/>
            <a:gd name="T70" fmla="*/ 2147483647 w 23"/>
            <a:gd name="T71" fmla="*/ 2147483647 h 22"/>
            <a:gd name="T72" fmla="*/ 2147483647 w 23"/>
            <a:gd name="T73" fmla="*/ 2147483647 h 22"/>
            <a:gd name="T74" fmla="*/ 2147483647 w 23"/>
            <a:gd name="T75" fmla="*/ 2147483647 h 22"/>
            <a:gd name="T76" fmla="*/ 2147483647 w 23"/>
            <a:gd name="T77" fmla="*/ 2147483647 h 22"/>
            <a:gd name="T78" fmla="*/ 2147483647 w 23"/>
            <a:gd name="T79" fmla="*/ 2147483647 h 22"/>
            <a:gd name="T80" fmla="*/ 2147483647 w 23"/>
            <a:gd name="T81" fmla="*/ 0 h 22"/>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w 23"/>
            <a:gd name="T124" fmla="*/ 0 h 22"/>
            <a:gd name="T125" fmla="*/ 23 w 23"/>
            <a:gd name="T126" fmla="*/ 22 h 22"/>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T123" t="T124" r="T125" b="T126"/>
          <a:pathLst>
            <a:path w="23" h="22">
              <a:moveTo>
                <a:pt x="18" y="0"/>
              </a:moveTo>
              <a:lnTo>
                <a:pt x="16" y="1"/>
              </a:lnTo>
              <a:lnTo>
                <a:pt x="16" y="2"/>
              </a:lnTo>
              <a:lnTo>
                <a:pt x="14" y="2"/>
              </a:lnTo>
              <a:lnTo>
                <a:pt x="13" y="3"/>
              </a:lnTo>
              <a:lnTo>
                <a:pt x="12" y="3"/>
              </a:lnTo>
              <a:lnTo>
                <a:pt x="10" y="1"/>
              </a:lnTo>
              <a:lnTo>
                <a:pt x="9" y="0"/>
              </a:lnTo>
              <a:lnTo>
                <a:pt x="7" y="1"/>
              </a:lnTo>
              <a:lnTo>
                <a:pt x="6" y="3"/>
              </a:lnTo>
              <a:lnTo>
                <a:pt x="4" y="4"/>
              </a:lnTo>
              <a:lnTo>
                <a:pt x="4" y="6"/>
              </a:lnTo>
              <a:lnTo>
                <a:pt x="3" y="7"/>
              </a:lnTo>
              <a:lnTo>
                <a:pt x="2" y="7"/>
              </a:lnTo>
              <a:lnTo>
                <a:pt x="0" y="8"/>
              </a:lnTo>
              <a:lnTo>
                <a:pt x="0" y="11"/>
              </a:lnTo>
              <a:lnTo>
                <a:pt x="2" y="11"/>
              </a:lnTo>
              <a:lnTo>
                <a:pt x="4" y="12"/>
              </a:lnTo>
              <a:lnTo>
                <a:pt x="6" y="12"/>
              </a:lnTo>
              <a:lnTo>
                <a:pt x="7" y="14"/>
              </a:lnTo>
              <a:lnTo>
                <a:pt x="9" y="15"/>
              </a:lnTo>
              <a:lnTo>
                <a:pt x="9" y="18"/>
              </a:lnTo>
              <a:lnTo>
                <a:pt x="10" y="19"/>
              </a:lnTo>
              <a:lnTo>
                <a:pt x="12" y="19"/>
              </a:lnTo>
              <a:lnTo>
                <a:pt x="15" y="22"/>
              </a:lnTo>
              <a:lnTo>
                <a:pt x="16" y="21"/>
              </a:lnTo>
              <a:lnTo>
                <a:pt x="18" y="21"/>
              </a:lnTo>
              <a:lnTo>
                <a:pt x="18" y="19"/>
              </a:lnTo>
              <a:lnTo>
                <a:pt x="17" y="17"/>
              </a:lnTo>
              <a:lnTo>
                <a:pt x="17" y="16"/>
              </a:lnTo>
              <a:lnTo>
                <a:pt x="16" y="14"/>
              </a:lnTo>
              <a:lnTo>
                <a:pt x="17" y="13"/>
              </a:lnTo>
              <a:lnTo>
                <a:pt x="18" y="12"/>
              </a:lnTo>
              <a:lnTo>
                <a:pt x="20" y="10"/>
              </a:lnTo>
              <a:lnTo>
                <a:pt x="23" y="8"/>
              </a:lnTo>
              <a:lnTo>
                <a:pt x="23" y="5"/>
              </a:lnTo>
              <a:lnTo>
                <a:pt x="21" y="3"/>
              </a:lnTo>
              <a:lnTo>
                <a:pt x="19" y="4"/>
              </a:lnTo>
              <a:lnTo>
                <a:pt x="18" y="3"/>
              </a:lnTo>
              <a:lnTo>
                <a:pt x="19" y="1"/>
              </a:lnTo>
              <a:lnTo>
                <a:pt x="18" y="0"/>
              </a:lnTo>
              <a:close/>
            </a:path>
          </a:pathLst>
        </a:custGeom>
        <a:solidFill>
          <a:srgbClr val="FFFF80"/>
        </a:solidFill>
        <a:ln w="9525">
          <a:solidFill>
            <a:srgbClr val="000000"/>
          </a:solidFill>
          <a:miter lim="800000"/>
          <a:headEnd/>
          <a:tailEnd/>
        </a:ln>
      </xdr:spPr>
    </xdr:sp>
    <xdr:clientData/>
  </xdr:twoCellAnchor>
  <xdr:twoCellAnchor>
    <xdr:from>
      <xdr:col>1</xdr:col>
      <xdr:colOff>523875</xdr:colOff>
      <xdr:row>17</xdr:row>
      <xdr:rowOff>133350</xdr:rowOff>
    </xdr:from>
    <xdr:to>
      <xdr:col>2</xdr:col>
      <xdr:colOff>95250</xdr:colOff>
      <xdr:row>19</xdr:row>
      <xdr:rowOff>0</xdr:rowOff>
    </xdr:to>
    <xdr:sp macro="modRegionSelect.Region_Click" textlink="">
      <xdr:nvSpPr>
        <xdr:cNvPr id="125134" name="ShapeReg_73"/>
        <xdr:cNvSpPr>
          <a:spLocks/>
        </xdr:cNvSpPr>
      </xdr:nvSpPr>
      <xdr:spPr bwMode="auto">
        <a:xfrm>
          <a:off x="733425" y="3009900"/>
          <a:ext cx="180975" cy="190500"/>
        </a:xfrm>
        <a:custGeom>
          <a:avLst/>
          <a:gdLst>
            <a:gd name="T0" fmla="*/ 2147483647 w 656"/>
            <a:gd name="T1" fmla="*/ 2147483647 h 722"/>
            <a:gd name="T2" fmla="*/ 2147483647 w 656"/>
            <a:gd name="T3" fmla="*/ 2147483647 h 722"/>
            <a:gd name="T4" fmla="*/ 2147483647 w 656"/>
            <a:gd name="T5" fmla="*/ 2147483647 h 722"/>
            <a:gd name="T6" fmla="*/ 2147483647 w 656"/>
            <a:gd name="T7" fmla="*/ 2147483647 h 722"/>
            <a:gd name="T8" fmla="*/ 2147483647 w 656"/>
            <a:gd name="T9" fmla="*/ 2147483647 h 722"/>
            <a:gd name="T10" fmla="*/ 2147483647 w 656"/>
            <a:gd name="T11" fmla="*/ 2147483647 h 722"/>
            <a:gd name="T12" fmla="*/ 2147483647 w 656"/>
            <a:gd name="T13" fmla="*/ 2147483647 h 722"/>
            <a:gd name="T14" fmla="*/ 2147483647 w 656"/>
            <a:gd name="T15" fmla="*/ 2147483647 h 722"/>
            <a:gd name="T16" fmla="*/ 2147483647 w 656"/>
            <a:gd name="T17" fmla="*/ 2147483647 h 722"/>
            <a:gd name="T18" fmla="*/ 2147483647 w 656"/>
            <a:gd name="T19" fmla="*/ 2147483647 h 722"/>
            <a:gd name="T20" fmla="*/ 2147483647 w 656"/>
            <a:gd name="T21" fmla="*/ 2147483647 h 722"/>
            <a:gd name="T22" fmla="*/ 2147483647 w 656"/>
            <a:gd name="T23" fmla="*/ 2147483647 h 722"/>
            <a:gd name="T24" fmla="*/ 2147483647 w 656"/>
            <a:gd name="T25" fmla="*/ 2147483647 h 722"/>
            <a:gd name="T26" fmla="*/ 2147483647 w 656"/>
            <a:gd name="T27" fmla="*/ 2147483647 h 722"/>
            <a:gd name="T28" fmla="*/ 2147483647 w 656"/>
            <a:gd name="T29" fmla="*/ 2147483647 h 722"/>
            <a:gd name="T30" fmla="*/ 2147483647 w 656"/>
            <a:gd name="T31" fmla="*/ 2147483647 h 722"/>
            <a:gd name="T32" fmla="*/ 0 w 656"/>
            <a:gd name="T33" fmla="*/ 2147483647 h 722"/>
            <a:gd name="T34" fmla="*/ 2147483647 w 656"/>
            <a:gd name="T35" fmla="*/ 2147483647 h 722"/>
            <a:gd name="T36" fmla="*/ 2147483647 w 656"/>
            <a:gd name="T37" fmla="*/ 2147483647 h 722"/>
            <a:gd name="T38" fmla="*/ 2147483647 w 656"/>
            <a:gd name="T39" fmla="*/ 2147483647 h 722"/>
            <a:gd name="T40" fmla="*/ 2147483647 w 656"/>
            <a:gd name="T41" fmla="*/ 2147483647 h 722"/>
            <a:gd name="T42" fmla="*/ 2147483647 w 656"/>
            <a:gd name="T43" fmla="*/ 2147483647 h 722"/>
            <a:gd name="T44" fmla="*/ 2147483647 w 656"/>
            <a:gd name="T45" fmla="*/ 2147483647 h 722"/>
            <a:gd name="T46" fmla="*/ 2147483647 w 656"/>
            <a:gd name="T47" fmla="*/ 2147483647 h 722"/>
            <a:gd name="T48" fmla="*/ 2147483647 w 656"/>
            <a:gd name="T49" fmla="*/ 2147483647 h 722"/>
            <a:gd name="T50" fmla="*/ 2147483647 w 656"/>
            <a:gd name="T51" fmla="*/ 2147483647 h 722"/>
            <a:gd name="T52" fmla="*/ 2147483647 w 656"/>
            <a:gd name="T53" fmla="*/ 2147483647 h 722"/>
            <a:gd name="T54" fmla="*/ 2147483647 w 656"/>
            <a:gd name="T55" fmla="*/ 0 h 722"/>
            <a:gd name="T56" fmla="*/ 2147483647 w 656"/>
            <a:gd name="T57" fmla="*/ 2147483647 h 722"/>
            <a:gd name="T58" fmla="*/ 2147483647 w 656"/>
            <a:gd name="T59" fmla="*/ 2147483647 h 722"/>
            <a:gd name="T60" fmla="*/ 2147483647 w 656"/>
            <a:gd name="T61" fmla="*/ 2147483647 h 722"/>
            <a:gd name="T62" fmla="*/ 2147483647 w 656"/>
            <a:gd name="T63" fmla="*/ 2147483647 h 722"/>
            <a:gd name="T64" fmla="*/ 2147483647 w 656"/>
            <a:gd name="T65" fmla="*/ 2147483647 h 722"/>
            <a:gd name="T66" fmla="*/ 2147483647 w 656"/>
            <a:gd name="T67" fmla="*/ 2147483647 h 722"/>
            <a:gd name="T68" fmla="*/ 2147483647 w 656"/>
            <a:gd name="T69" fmla="*/ 2147483647 h 722"/>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w 656"/>
            <a:gd name="T106" fmla="*/ 0 h 722"/>
            <a:gd name="T107" fmla="*/ 656 w 656"/>
            <a:gd name="T108" fmla="*/ 722 h 722"/>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T105" t="T106" r="T107" b="T108"/>
          <a:pathLst>
            <a:path w="656" h="722">
              <a:moveTo>
                <a:pt x="639" y="390"/>
              </a:moveTo>
              <a:lnTo>
                <a:pt x="602" y="454"/>
              </a:lnTo>
              <a:lnTo>
                <a:pt x="602" y="511"/>
              </a:lnTo>
              <a:lnTo>
                <a:pt x="553" y="548"/>
              </a:lnTo>
              <a:lnTo>
                <a:pt x="501" y="621"/>
              </a:lnTo>
              <a:lnTo>
                <a:pt x="433" y="626"/>
              </a:lnTo>
              <a:lnTo>
                <a:pt x="410" y="668"/>
              </a:lnTo>
              <a:cubicBezTo>
                <a:pt x="410" y="668"/>
                <a:pt x="339" y="654"/>
                <a:pt x="339" y="668"/>
              </a:cubicBezTo>
              <a:cubicBezTo>
                <a:pt x="339" y="682"/>
                <a:pt x="313" y="722"/>
                <a:pt x="313" y="722"/>
              </a:cubicBezTo>
              <a:lnTo>
                <a:pt x="259" y="722"/>
              </a:lnTo>
              <a:lnTo>
                <a:pt x="212" y="654"/>
              </a:lnTo>
              <a:lnTo>
                <a:pt x="179" y="621"/>
              </a:lnTo>
              <a:lnTo>
                <a:pt x="146" y="518"/>
              </a:lnTo>
              <a:lnTo>
                <a:pt x="179" y="473"/>
              </a:lnTo>
              <a:lnTo>
                <a:pt x="94" y="428"/>
              </a:lnTo>
              <a:lnTo>
                <a:pt x="33" y="308"/>
              </a:lnTo>
              <a:lnTo>
                <a:pt x="0" y="146"/>
              </a:lnTo>
              <a:lnTo>
                <a:pt x="66" y="57"/>
              </a:lnTo>
              <a:lnTo>
                <a:pt x="108" y="73"/>
              </a:lnTo>
              <a:lnTo>
                <a:pt x="148" y="33"/>
              </a:lnTo>
              <a:lnTo>
                <a:pt x="228" y="12"/>
              </a:lnTo>
              <a:lnTo>
                <a:pt x="275" y="38"/>
              </a:lnTo>
              <a:lnTo>
                <a:pt x="330" y="92"/>
              </a:lnTo>
              <a:lnTo>
                <a:pt x="392" y="80"/>
              </a:lnTo>
              <a:lnTo>
                <a:pt x="392" y="27"/>
              </a:lnTo>
              <a:lnTo>
                <a:pt x="417" y="2"/>
              </a:lnTo>
              <a:lnTo>
                <a:pt x="485" y="47"/>
              </a:lnTo>
              <a:lnTo>
                <a:pt x="555" y="0"/>
              </a:lnTo>
              <a:lnTo>
                <a:pt x="597" y="68"/>
              </a:lnTo>
              <a:lnTo>
                <a:pt x="656" y="80"/>
              </a:lnTo>
              <a:lnTo>
                <a:pt x="656" y="132"/>
              </a:lnTo>
              <a:lnTo>
                <a:pt x="637" y="190"/>
              </a:lnTo>
              <a:lnTo>
                <a:pt x="655" y="248"/>
              </a:lnTo>
              <a:lnTo>
                <a:pt x="631" y="326"/>
              </a:lnTo>
              <a:lnTo>
                <a:pt x="639" y="390"/>
              </a:lnTo>
              <a:close/>
            </a:path>
          </a:pathLst>
        </a:custGeom>
        <a:solidFill>
          <a:srgbClr val="FFFF80"/>
        </a:solidFill>
        <a:ln w="9525">
          <a:solidFill>
            <a:srgbClr val="000000"/>
          </a:solidFill>
          <a:miter lim="800000"/>
          <a:headEnd/>
          <a:tailEnd/>
        </a:ln>
      </xdr:spPr>
    </xdr:sp>
    <xdr:clientData/>
  </xdr:twoCellAnchor>
  <xdr:twoCellAnchor>
    <xdr:from>
      <xdr:col>2</xdr:col>
      <xdr:colOff>47625</xdr:colOff>
      <xdr:row>18</xdr:row>
      <xdr:rowOff>47625</xdr:rowOff>
    </xdr:from>
    <xdr:to>
      <xdr:col>2</xdr:col>
      <xdr:colOff>323850</xdr:colOff>
      <xdr:row>19</xdr:row>
      <xdr:rowOff>95250</xdr:rowOff>
    </xdr:to>
    <xdr:sp macro="modRegionSelect.Region_Click" textlink="">
      <xdr:nvSpPr>
        <xdr:cNvPr id="125135" name="ShapeReg_63"/>
        <xdr:cNvSpPr>
          <a:spLocks/>
        </xdr:cNvSpPr>
      </xdr:nvSpPr>
      <xdr:spPr bwMode="auto">
        <a:xfrm>
          <a:off x="866775" y="3086100"/>
          <a:ext cx="276225" cy="209550"/>
        </a:xfrm>
        <a:custGeom>
          <a:avLst/>
          <a:gdLst>
            <a:gd name="T0" fmla="*/ 2147483647 w 29"/>
            <a:gd name="T1" fmla="*/ 2147483647 h 22"/>
            <a:gd name="T2" fmla="*/ 2147483647 w 29"/>
            <a:gd name="T3" fmla="*/ 2147483647 h 22"/>
            <a:gd name="T4" fmla="*/ 2147483647 w 29"/>
            <a:gd name="T5" fmla="*/ 2147483647 h 22"/>
            <a:gd name="T6" fmla="*/ 2147483647 w 29"/>
            <a:gd name="T7" fmla="*/ 2147483647 h 22"/>
            <a:gd name="T8" fmla="*/ 0 w 29"/>
            <a:gd name="T9" fmla="*/ 2147483647 h 22"/>
            <a:gd name="T10" fmla="*/ 2147483647 w 29"/>
            <a:gd name="T11" fmla="*/ 2147483647 h 22"/>
            <a:gd name="T12" fmla="*/ 0 w 29"/>
            <a:gd name="T13" fmla="*/ 2147483647 h 22"/>
            <a:gd name="T14" fmla="*/ 2147483647 w 29"/>
            <a:gd name="T15" fmla="*/ 2147483647 h 22"/>
            <a:gd name="T16" fmla="*/ 2147483647 w 29"/>
            <a:gd name="T17" fmla="*/ 2147483647 h 22"/>
            <a:gd name="T18" fmla="*/ 2147483647 w 29"/>
            <a:gd name="T19" fmla="*/ 2147483647 h 22"/>
            <a:gd name="T20" fmla="*/ 2147483647 w 29"/>
            <a:gd name="T21" fmla="*/ 2147483647 h 22"/>
            <a:gd name="T22" fmla="*/ 2147483647 w 29"/>
            <a:gd name="T23" fmla="*/ 2147483647 h 22"/>
            <a:gd name="T24" fmla="*/ 2147483647 w 29"/>
            <a:gd name="T25" fmla="*/ 2147483647 h 22"/>
            <a:gd name="T26" fmla="*/ 2147483647 w 29"/>
            <a:gd name="T27" fmla="*/ 2147483647 h 22"/>
            <a:gd name="T28" fmla="*/ 2147483647 w 29"/>
            <a:gd name="T29" fmla="*/ 2147483647 h 22"/>
            <a:gd name="T30" fmla="*/ 2147483647 w 29"/>
            <a:gd name="T31" fmla="*/ 2147483647 h 22"/>
            <a:gd name="T32" fmla="*/ 2147483647 w 29"/>
            <a:gd name="T33" fmla="*/ 0 h 22"/>
            <a:gd name="T34" fmla="*/ 2147483647 w 29"/>
            <a:gd name="T35" fmla="*/ 2147483647 h 22"/>
            <a:gd name="T36" fmla="*/ 2147483647 w 29"/>
            <a:gd name="T37" fmla="*/ 2147483647 h 22"/>
            <a:gd name="T38" fmla="*/ 2147483647 w 29"/>
            <a:gd name="T39" fmla="*/ 2147483647 h 22"/>
            <a:gd name="T40" fmla="*/ 2147483647 w 29"/>
            <a:gd name="T41" fmla="*/ 0 h 22"/>
            <a:gd name="T42" fmla="*/ 2147483647 w 29"/>
            <a:gd name="T43" fmla="*/ 2147483647 h 22"/>
            <a:gd name="T44" fmla="*/ 2147483647 w 29"/>
            <a:gd name="T45" fmla="*/ 2147483647 h 22"/>
            <a:gd name="T46" fmla="*/ 2147483647 w 29"/>
            <a:gd name="T47" fmla="*/ 2147483647 h 22"/>
            <a:gd name="T48" fmla="*/ 2147483647 w 29"/>
            <a:gd name="T49" fmla="*/ 2147483647 h 22"/>
            <a:gd name="T50" fmla="*/ 2147483647 w 29"/>
            <a:gd name="T51" fmla="*/ 2147483647 h 22"/>
            <a:gd name="T52" fmla="*/ 2147483647 w 29"/>
            <a:gd name="T53" fmla="*/ 2147483647 h 22"/>
            <a:gd name="T54" fmla="*/ 2147483647 w 29"/>
            <a:gd name="T55" fmla="*/ 2147483647 h 22"/>
            <a:gd name="T56" fmla="*/ 2147483647 w 29"/>
            <a:gd name="T57" fmla="*/ 2147483647 h 22"/>
            <a:gd name="T58" fmla="*/ 2147483647 w 29"/>
            <a:gd name="T59" fmla="*/ 2147483647 h 22"/>
            <a:gd name="T60" fmla="*/ 2147483647 w 29"/>
            <a:gd name="T61" fmla="*/ 2147483647 h 22"/>
            <a:gd name="T62" fmla="*/ 2147483647 w 29"/>
            <a:gd name="T63" fmla="*/ 2147483647 h 22"/>
            <a:gd name="T64" fmla="*/ 2147483647 w 29"/>
            <a:gd name="T65" fmla="*/ 2147483647 h 22"/>
            <a:gd name="T66" fmla="*/ 2147483647 w 29"/>
            <a:gd name="T67" fmla="*/ 2147483647 h 22"/>
            <a:gd name="T68" fmla="*/ 2147483647 w 29"/>
            <a:gd name="T69" fmla="*/ 2147483647 h 22"/>
            <a:gd name="T70" fmla="*/ 2147483647 w 29"/>
            <a:gd name="T71" fmla="*/ 2147483647 h 22"/>
            <a:gd name="T72" fmla="*/ 2147483647 w 29"/>
            <a:gd name="T73" fmla="*/ 2147483647 h 22"/>
            <a:gd name="T74" fmla="*/ 2147483647 w 29"/>
            <a:gd name="T75" fmla="*/ 2147483647 h 22"/>
            <a:gd name="T76" fmla="*/ 2147483647 w 29"/>
            <a:gd name="T77" fmla="*/ 2147483647 h 22"/>
            <a:gd name="T78" fmla="*/ 2147483647 w 29"/>
            <a:gd name="T79" fmla="*/ 2147483647 h 22"/>
            <a:gd name="T80" fmla="*/ 2147483647 w 29"/>
            <a:gd name="T81" fmla="*/ 2147483647 h 22"/>
            <a:gd name="T82" fmla="*/ 2147483647 w 29"/>
            <a:gd name="T83" fmla="*/ 2147483647 h 22"/>
            <a:gd name="T84" fmla="*/ 2147483647 w 29"/>
            <a:gd name="T85" fmla="*/ 2147483647 h 22"/>
            <a:gd name="T86" fmla="*/ 2147483647 w 29"/>
            <a:gd name="T87" fmla="*/ 2147483647 h 22"/>
            <a:gd name="T88" fmla="*/ 2147483647 w 29"/>
            <a:gd name="T89" fmla="*/ 2147483647 h 22"/>
            <a:gd name="T90" fmla="*/ 2147483647 w 29"/>
            <a:gd name="T91" fmla="*/ 2147483647 h 22"/>
            <a:gd name="T92" fmla="*/ 2147483647 w 29"/>
            <a:gd name="T93" fmla="*/ 2147483647 h 22"/>
            <a:gd name="T94" fmla="*/ 2147483647 w 29"/>
            <a:gd name="T95" fmla="*/ 2147483647 h 22"/>
            <a:gd name="T96" fmla="*/ 2147483647 w 29"/>
            <a:gd name="T97" fmla="*/ 2147483647 h 22"/>
            <a:gd name="T98" fmla="*/ 2147483647 w 29"/>
            <a:gd name="T99" fmla="*/ 2147483647 h 22"/>
            <a:gd name="T100" fmla="*/ 2147483647 w 29"/>
            <a:gd name="T101" fmla="*/ 2147483647 h 22"/>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w 29"/>
            <a:gd name="T154" fmla="*/ 0 h 22"/>
            <a:gd name="T155" fmla="*/ 29 w 29"/>
            <a:gd name="T156" fmla="*/ 22 h 22"/>
          </a:gdLst>
          <a:ahLst/>
          <a:cxnLst>
            <a:cxn ang="T102">
              <a:pos x="T0" y="T1"/>
            </a:cxn>
            <a:cxn ang="T103">
              <a:pos x="T2" y="T3"/>
            </a:cxn>
            <a:cxn ang="T104">
              <a:pos x="T4" y="T5"/>
            </a:cxn>
            <a:cxn ang="T105">
              <a:pos x="T6" y="T7"/>
            </a:cxn>
            <a:cxn ang="T106">
              <a:pos x="T8" y="T9"/>
            </a:cxn>
            <a:cxn ang="T107">
              <a:pos x="T10" y="T11"/>
            </a:cxn>
            <a:cxn ang="T108">
              <a:pos x="T12" y="T13"/>
            </a:cxn>
            <a:cxn ang="T109">
              <a:pos x="T14" y="T15"/>
            </a:cxn>
            <a:cxn ang="T110">
              <a:pos x="T16" y="T17"/>
            </a:cxn>
            <a:cxn ang="T111">
              <a:pos x="T18" y="T19"/>
            </a:cxn>
            <a:cxn ang="T112">
              <a:pos x="T20" y="T21"/>
            </a:cxn>
            <a:cxn ang="T113">
              <a:pos x="T22" y="T23"/>
            </a:cxn>
            <a:cxn ang="T114">
              <a:pos x="T24" y="T25"/>
            </a:cxn>
            <a:cxn ang="T115">
              <a:pos x="T26" y="T27"/>
            </a:cxn>
            <a:cxn ang="T116">
              <a:pos x="T28" y="T29"/>
            </a:cxn>
            <a:cxn ang="T117">
              <a:pos x="T30" y="T31"/>
            </a:cxn>
            <a:cxn ang="T118">
              <a:pos x="T32" y="T33"/>
            </a:cxn>
            <a:cxn ang="T119">
              <a:pos x="T34" y="T35"/>
            </a:cxn>
            <a:cxn ang="T120">
              <a:pos x="T36" y="T37"/>
            </a:cxn>
            <a:cxn ang="T121">
              <a:pos x="T38" y="T39"/>
            </a:cxn>
            <a:cxn ang="T122">
              <a:pos x="T40" y="T41"/>
            </a:cxn>
            <a:cxn ang="T123">
              <a:pos x="T42" y="T43"/>
            </a:cxn>
            <a:cxn ang="T124">
              <a:pos x="T44" y="T45"/>
            </a:cxn>
            <a:cxn ang="T125">
              <a:pos x="T46" y="T47"/>
            </a:cxn>
            <a:cxn ang="T126">
              <a:pos x="T48" y="T49"/>
            </a:cxn>
            <a:cxn ang="T127">
              <a:pos x="T50" y="T51"/>
            </a:cxn>
            <a:cxn ang="T128">
              <a:pos x="T52" y="T53"/>
            </a:cxn>
            <a:cxn ang="T129">
              <a:pos x="T54" y="T55"/>
            </a:cxn>
            <a:cxn ang="T130">
              <a:pos x="T56" y="T57"/>
            </a:cxn>
            <a:cxn ang="T131">
              <a:pos x="T58" y="T59"/>
            </a:cxn>
            <a:cxn ang="T132">
              <a:pos x="T60" y="T61"/>
            </a:cxn>
            <a:cxn ang="T133">
              <a:pos x="T62" y="T63"/>
            </a:cxn>
            <a:cxn ang="T134">
              <a:pos x="T64" y="T65"/>
            </a:cxn>
            <a:cxn ang="T135">
              <a:pos x="T66" y="T67"/>
            </a:cxn>
            <a:cxn ang="T136">
              <a:pos x="T68" y="T69"/>
            </a:cxn>
            <a:cxn ang="T137">
              <a:pos x="T70" y="T71"/>
            </a:cxn>
            <a:cxn ang="T138">
              <a:pos x="T72" y="T73"/>
            </a:cxn>
            <a:cxn ang="T139">
              <a:pos x="T74" y="T75"/>
            </a:cxn>
            <a:cxn ang="T140">
              <a:pos x="T76" y="T77"/>
            </a:cxn>
            <a:cxn ang="T141">
              <a:pos x="T78" y="T79"/>
            </a:cxn>
            <a:cxn ang="T142">
              <a:pos x="T80" y="T81"/>
            </a:cxn>
            <a:cxn ang="T143">
              <a:pos x="T82" y="T83"/>
            </a:cxn>
            <a:cxn ang="T144">
              <a:pos x="T84" y="T85"/>
            </a:cxn>
            <a:cxn ang="T145">
              <a:pos x="T86" y="T87"/>
            </a:cxn>
            <a:cxn ang="T146">
              <a:pos x="T88" y="T89"/>
            </a:cxn>
            <a:cxn ang="T147">
              <a:pos x="T90" y="T91"/>
            </a:cxn>
            <a:cxn ang="T148">
              <a:pos x="T92" y="T93"/>
            </a:cxn>
            <a:cxn ang="T149">
              <a:pos x="T94" y="T95"/>
            </a:cxn>
            <a:cxn ang="T150">
              <a:pos x="T96" y="T97"/>
            </a:cxn>
            <a:cxn ang="T151">
              <a:pos x="T98" y="T99"/>
            </a:cxn>
            <a:cxn ang="T152">
              <a:pos x="T100" y="T101"/>
            </a:cxn>
          </a:cxnLst>
          <a:rect l="T153" t="T154" r="T155" b="T156"/>
          <a:pathLst>
            <a:path w="29" h="22">
              <a:moveTo>
                <a:pt x="5" y="17"/>
              </a:moveTo>
              <a:lnTo>
                <a:pt x="5" y="14"/>
              </a:lnTo>
              <a:lnTo>
                <a:pt x="3" y="12"/>
              </a:lnTo>
              <a:lnTo>
                <a:pt x="1" y="13"/>
              </a:lnTo>
              <a:lnTo>
                <a:pt x="0" y="12"/>
              </a:lnTo>
              <a:lnTo>
                <a:pt x="1" y="10"/>
              </a:lnTo>
              <a:lnTo>
                <a:pt x="0" y="9"/>
              </a:lnTo>
              <a:lnTo>
                <a:pt x="2" y="7"/>
              </a:lnTo>
              <a:lnTo>
                <a:pt x="3" y="6"/>
              </a:lnTo>
              <a:lnTo>
                <a:pt x="3" y="5"/>
              </a:lnTo>
              <a:lnTo>
                <a:pt x="4" y="3"/>
              </a:lnTo>
              <a:lnTo>
                <a:pt x="6" y="3"/>
              </a:lnTo>
              <a:lnTo>
                <a:pt x="7" y="1"/>
              </a:lnTo>
              <a:lnTo>
                <a:pt x="8" y="1"/>
              </a:lnTo>
              <a:lnTo>
                <a:pt x="9" y="1"/>
              </a:lnTo>
              <a:lnTo>
                <a:pt x="11" y="1"/>
              </a:lnTo>
              <a:lnTo>
                <a:pt x="12" y="0"/>
              </a:lnTo>
              <a:lnTo>
                <a:pt x="14" y="1"/>
              </a:lnTo>
              <a:lnTo>
                <a:pt x="15" y="1"/>
              </a:lnTo>
              <a:lnTo>
                <a:pt x="17" y="1"/>
              </a:lnTo>
              <a:lnTo>
                <a:pt x="17" y="0"/>
              </a:lnTo>
              <a:lnTo>
                <a:pt x="19" y="1"/>
              </a:lnTo>
              <a:lnTo>
                <a:pt x="20" y="1"/>
              </a:lnTo>
              <a:lnTo>
                <a:pt x="22" y="2"/>
              </a:lnTo>
              <a:lnTo>
                <a:pt x="21" y="3"/>
              </a:lnTo>
              <a:lnTo>
                <a:pt x="23" y="4"/>
              </a:lnTo>
              <a:lnTo>
                <a:pt x="23" y="6"/>
              </a:lnTo>
              <a:lnTo>
                <a:pt x="25" y="6"/>
              </a:lnTo>
              <a:lnTo>
                <a:pt x="27" y="9"/>
              </a:lnTo>
              <a:lnTo>
                <a:pt x="27" y="11"/>
              </a:lnTo>
              <a:lnTo>
                <a:pt x="28" y="12"/>
              </a:lnTo>
              <a:lnTo>
                <a:pt x="29" y="13"/>
              </a:lnTo>
              <a:lnTo>
                <a:pt x="29" y="14"/>
              </a:lnTo>
              <a:lnTo>
                <a:pt x="29" y="15"/>
              </a:lnTo>
              <a:lnTo>
                <a:pt x="28" y="17"/>
              </a:lnTo>
              <a:lnTo>
                <a:pt x="26" y="17"/>
              </a:lnTo>
              <a:lnTo>
                <a:pt x="26" y="18"/>
              </a:lnTo>
              <a:lnTo>
                <a:pt x="24" y="19"/>
              </a:lnTo>
              <a:lnTo>
                <a:pt x="23" y="19"/>
              </a:lnTo>
              <a:lnTo>
                <a:pt x="23" y="20"/>
              </a:lnTo>
              <a:lnTo>
                <a:pt x="22" y="21"/>
              </a:lnTo>
              <a:lnTo>
                <a:pt x="20" y="22"/>
              </a:lnTo>
              <a:lnTo>
                <a:pt x="19" y="22"/>
              </a:lnTo>
              <a:lnTo>
                <a:pt x="17" y="20"/>
              </a:lnTo>
              <a:lnTo>
                <a:pt x="16" y="20"/>
              </a:lnTo>
              <a:lnTo>
                <a:pt x="14" y="19"/>
              </a:lnTo>
              <a:lnTo>
                <a:pt x="13" y="20"/>
              </a:lnTo>
              <a:lnTo>
                <a:pt x="11" y="20"/>
              </a:lnTo>
              <a:lnTo>
                <a:pt x="10" y="18"/>
              </a:lnTo>
              <a:lnTo>
                <a:pt x="7" y="17"/>
              </a:lnTo>
              <a:lnTo>
                <a:pt x="5" y="17"/>
              </a:lnTo>
              <a:close/>
            </a:path>
          </a:pathLst>
        </a:custGeom>
        <a:solidFill>
          <a:srgbClr val="FFFF80"/>
        </a:solidFill>
        <a:ln w="9525">
          <a:solidFill>
            <a:srgbClr val="000000"/>
          </a:solidFill>
          <a:miter lim="800000"/>
          <a:headEnd/>
          <a:tailEnd/>
        </a:ln>
      </xdr:spPr>
    </xdr:sp>
    <xdr:clientData/>
  </xdr:twoCellAnchor>
  <xdr:twoCellAnchor>
    <xdr:from>
      <xdr:col>2</xdr:col>
      <xdr:colOff>19050</xdr:colOff>
      <xdr:row>19</xdr:row>
      <xdr:rowOff>47625</xdr:rowOff>
    </xdr:from>
    <xdr:to>
      <xdr:col>2</xdr:col>
      <xdr:colOff>228600</xdr:colOff>
      <xdr:row>20</xdr:row>
      <xdr:rowOff>133350</xdr:rowOff>
    </xdr:to>
    <xdr:sp macro="modRegionSelect.Region_Click" textlink="">
      <xdr:nvSpPr>
        <xdr:cNvPr id="125136" name="ShapeReg_70"/>
        <xdr:cNvSpPr>
          <a:spLocks/>
        </xdr:cNvSpPr>
      </xdr:nvSpPr>
      <xdr:spPr bwMode="auto">
        <a:xfrm>
          <a:off x="838200" y="3248025"/>
          <a:ext cx="209550" cy="247650"/>
        </a:xfrm>
        <a:custGeom>
          <a:avLst/>
          <a:gdLst>
            <a:gd name="T0" fmla="*/ 2147483647 w 22"/>
            <a:gd name="T1" fmla="*/ 2147483647 h 26"/>
            <a:gd name="T2" fmla="*/ 2147483647 w 22"/>
            <a:gd name="T3" fmla="*/ 2147483647 h 26"/>
            <a:gd name="T4" fmla="*/ 2147483647 w 22"/>
            <a:gd name="T5" fmla="*/ 2147483647 h 26"/>
            <a:gd name="T6" fmla="*/ 2147483647 w 22"/>
            <a:gd name="T7" fmla="*/ 2147483647 h 26"/>
            <a:gd name="T8" fmla="*/ 2147483647 w 22"/>
            <a:gd name="T9" fmla="*/ 2147483647 h 26"/>
            <a:gd name="T10" fmla="*/ 2147483647 w 22"/>
            <a:gd name="T11" fmla="*/ 2147483647 h 26"/>
            <a:gd name="T12" fmla="*/ 2147483647 w 22"/>
            <a:gd name="T13" fmla="*/ 2147483647 h 26"/>
            <a:gd name="T14" fmla="*/ 2147483647 w 22"/>
            <a:gd name="T15" fmla="*/ 2147483647 h 26"/>
            <a:gd name="T16" fmla="*/ 2147483647 w 22"/>
            <a:gd name="T17" fmla="*/ 2147483647 h 26"/>
            <a:gd name="T18" fmla="*/ 2147483647 w 22"/>
            <a:gd name="T19" fmla="*/ 2147483647 h 26"/>
            <a:gd name="T20" fmla="*/ 2147483647 w 22"/>
            <a:gd name="T21" fmla="*/ 2147483647 h 26"/>
            <a:gd name="T22" fmla="*/ 2147483647 w 22"/>
            <a:gd name="T23" fmla="*/ 2147483647 h 26"/>
            <a:gd name="T24" fmla="*/ 2147483647 w 22"/>
            <a:gd name="T25" fmla="*/ 2147483647 h 26"/>
            <a:gd name="T26" fmla="*/ 2147483647 w 22"/>
            <a:gd name="T27" fmla="*/ 2147483647 h 26"/>
            <a:gd name="T28" fmla="*/ 2147483647 w 22"/>
            <a:gd name="T29" fmla="*/ 2147483647 h 26"/>
            <a:gd name="T30" fmla="*/ 2147483647 w 22"/>
            <a:gd name="T31" fmla="*/ 2147483647 h 26"/>
            <a:gd name="T32" fmla="*/ 2147483647 w 22"/>
            <a:gd name="T33" fmla="*/ 2147483647 h 26"/>
            <a:gd name="T34" fmla="*/ 2147483647 w 22"/>
            <a:gd name="T35" fmla="*/ 2147483647 h 26"/>
            <a:gd name="T36" fmla="*/ 2147483647 w 22"/>
            <a:gd name="T37" fmla="*/ 2147483647 h 26"/>
            <a:gd name="T38" fmla="*/ 2147483647 w 22"/>
            <a:gd name="T39" fmla="*/ 2147483647 h 26"/>
            <a:gd name="T40" fmla="*/ 2147483647 w 22"/>
            <a:gd name="T41" fmla="*/ 0 h 26"/>
            <a:gd name="T42" fmla="*/ 2147483647 w 22"/>
            <a:gd name="T43" fmla="*/ 0 h 26"/>
            <a:gd name="T44" fmla="*/ 2147483647 w 22"/>
            <a:gd name="T45" fmla="*/ 2147483647 h 26"/>
            <a:gd name="T46" fmla="*/ 2147483647 w 22"/>
            <a:gd name="T47" fmla="*/ 2147483647 h 26"/>
            <a:gd name="T48" fmla="*/ 2147483647 w 22"/>
            <a:gd name="T49" fmla="*/ 2147483647 h 26"/>
            <a:gd name="T50" fmla="*/ 2147483647 w 22"/>
            <a:gd name="T51" fmla="*/ 2147483647 h 26"/>
            <a:gd name="T52" fmla="*/ 2147483647 w 22"/>
            <a:gd name="T53" fmla="*/ 2147483647 h 26"/>
            <a:gd name="T54" fmla="*/ 2147483647 w 22"/>
            <a:gd name="T55" fmla="*/ 2147483647 h 26"/>
            <a:gd name="T56" fmla="*/ 2147483647 w 22"/>
            <a:gd name="T57" fmla="*/ 2147483647 h 26"/>
            <a:gd name="T58" fmla="*/ 2147483647 w 22"/>
            <a:gd name="T59" fmla="*/ 2147483647 h 26"/>
            <a:gd name="T60" fmla="*/ 2147483647 w 22"/>
            <a:gd name="T61" fmla="*/ 2147483647 h 26"/>
            <a:gd name="T62" fmla="*/ 0 w 22"/>
            <a:gd name="T63" fmla="*/ 2147483647 h 26"/>
            <a:gd name="T64" fmla="*/ 2147483647 w 22"/>
            <a:gd name="T65" fmla="*/ 2147483647 h 26"/>
            <a:gd name="T66" fmla="*/ 0 w 22"/>
            <a:gd name="T67" fmla="*/ 2147483647 h 26"/>
            <a:gd name="T68" fmla="*/ 2147483647 w 22"/>
            <a:gd name="T69" fmla="*/ 2147483647 h 26"/>
            <a:gd name="T70" fmla="*/ 2147483647 w 22"/>
            <a:gd name="T71" fmla="*/ 2147483647 h 26"/>
            <a:gd name="T72" fmla="*/ 2147483647 w 22"/>
            <a:gd name="T73" fmla="*/ 2147483647 h 26"/>
            <a:gd name="T74" fmla="*/ 2147483647 w 22"/>
            <a:gd name="T75" fmla="*/ 2147483647 h 26"/>
            <a:gd name="T76" fmla="*/ 2147483647 w 22"/>
            <a:gd name="T77" fmla="*/ 2147483647 h 2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w 22"/>
            <a:gd name="T118" fmla="*/ 0 h 26"/>
            <a:gd name="T119" fmla="*/ 22 w 22"/>
            <a:gd name="T120" fmla="*/ 26 h 26"/>
          </a:gdLst>
          <a:ahLst/>
          <a:cxnLst>
            <a:cxn ang="T78">
              <a:pos x="T0" y="T1"/>
            </a:cxn>
            <a:cxn ang="T79">
              <a:pos x="T2" y="T3"/>
            </a:cxn>
            <a:cxn ang="T80">
              <a:pos x="T4" y="T5"/>
            </a:cxn>
            <a:cxn ang="T81">
              <a:pos x="T6" y="T7"/>
            </a:cxn>
            <a:cxn ang="T82">
              <a:pos x="T8" y="T9"/>
            </a:cxn>
            <a:cxn ang="T83">
              <a:pos x="T10" y="T11"/>
            </a:cxn>
            <a:cxn ang="T84">
              <a:pos x="T12" y="T13"/>
            </a:cxn>
            <a:cxn ang="T85">
              <a:pos x="T14" y="T15"/>
            </a:cxn>
            <a:cxn ang="T86">
              <a:pos x="T16" y="T17"/>
            </a:cxn>
            <a:cxn ang="T87">
              <a:pos x="T18" y="T19"/>
            </a:cxn>
            <a:cxn ang="T88">
              <a:pos x="T20" y="T21"/>
            </a:cxn>
            <a:cxn ang="T89">
              <a:pos x="T22" y="T23"/>
            </a:cxn>
            <a:cxn ang="T90">
              <a:pos x="T24" y="T25"/>
            </a:cxn>
            <a:cxn ang="T91">
              <a:pos x="T26" y="T27"/>
            </a:cxn>
            <a:cxn ang="T92">
              <a:pos x="T28" y="T29"/>
            </a:cxn>
            <a:cxn ang="T93">
              <a:pos x="T30" y="T31"/>
            </a:cxn>
            <a:cxn ang="T94">
              <a:pos x="T32" y="T33"/>
            </a:cxn>
            <a:cxn ang="T95">
              <a:pos x="T34" y="T35"/>
            </a:cxn>
            <a:cxn ang="T96">
              <a:pos x="T36" y="T37"/>
            </a:cxn>
            <a:cxn ang="T97">
              <a:pos x="T38" y="T39"/>
            </a:cxn>
            <a:cxn ang="T98">
              <a:pos x="T40" y="T41"/>
            </a:cxn>
            <a:cxn ang="T99">
              <a:pos x="T42" y="T43"/>
            </a:cxn>
            <a:cxn ang="T100">
              <a:pos x="T44" y="T45"/>
            </a:cxn>
            <a:cxn ang="T101">
              <a:pos x="T46" y="T47"/>
            </a:cxn>
            <a:cxn ang="T102">
              <a:pos x="T48" y="T49"/>
            </a:cxn>
            <a:cxn ang="T103">
              <a:pos x="T50" y="T51"/>
            </a:cxn>
            <a:cxn ang="T104">
              <a:pos x="T52" y="T53"/>
            </a:cxn>
            <a:cxn ang="T105">
              <a:pos x="T54" y="T55"/>
            </a:cxn>
            <a:cxn ang="T106">
              <a:pos x="T56" y="T57"/>
            </a:cxn>
            <a:cxn ang="T107">
              <a:pos x="T58" y="T59"/>
            </a:cxn>
            <a:cxn ang="T108">
              <a:pos x="T60" y="T61"/>
            </a:cxn>
            <a:cxn ang="T109">
              <a:pos x="T62" y="T63"/>
            </a:cxn>
            <a:cxn ang="T110">
              <a:pos x="T64" y="T65"/>
            </a:cxn>
            <a:cxn ang="T111">
              <a:pos x="T66" y="T67"/>
            </a:cxn>
            <a:cxn ang="T112">
              <a:pos x="T68" y="T69"/>
            </a:cxn>
            <a:cxn ang="T113">
              <a:pos x="T70" y="T71"/>
            </a:cxn>
            <a:cxn ang="T114">
              <a:pos x="T72" y="T73"/>
            </a:cxn>
            <a:cxn ang="T115">
              <a:pos x="T74" y="T75"/>
            </a:cxn>
            <a:cxn ang="T116">
              <a:pos x="T76" y="T77"/>
            </a:cxn>
          </a:cxnLst>
          <a:rect l="T117" t="T118" r="T119" b="T120"/>
          <a:pathLst>
            <a:path w="22" h="26">
              <a:moveTo>
                <a:pt x="7" y="26"/>
              </a:moveTo>
              <a:lnTo>
                <a:pt x="9" y="25"/>
              </a:lnTo>
              <a:lnTo>
                <a:pt x="11" y="25"/>
              </a:lnTo>
              <a:lnTo>
                <a:pt x="12" y="24"/>
              </a:lnTo>
              <a:lnTo>
                <a:pt x="14" y="22"/>
              </a:lnTo>
              <a:lnTo>
                <a:pt x="17" y="21"/>
              </a:lnTo>
              <a:lnTo>
                <a:pt x="18" y="20"/>
              </a:lnTo>
              <a:lnTo>
                <a:pt x="20" y="20"/>
              </a:lnTo>
              <a:lnTo>
                <a:pt x="20" y="15"/>
              </a:lnTo>
              <a:lnTo>
                <a:pt x="19" y="13"/>
              </a:lnTo>
              <a:lnTo>
                <a:pt x="19" y="10"/>
              </a:lnTo>
              <a:lnTo>
                <a:pt x="19" y="8"/>
              </a:lnTo>
              <a:lnTo>
                <a:pt x="20" y="7"/>
              </a:lnTo>
              <a:lnTo>
                <a:pt x="22" y="5"/>
              </a:lnTo>
              <a:lnTo>
                <a:pt x="20" y="3"/>
              </a:lnTo>
              <a:lnTo>
                <a:pt x="19" y="3"/>
              </a:lnTo>
              <a:lnTo>
                <a:pt x="17" y="2"/>
              </a:lnTo>
              <a:lnTo>
                <a:pt x="16" y="3"/>
              </a:lnTo>
              <a:lnTo>
                <a:pt x="14" y="3"/>
              </a:lnTo>
              <a:lnTo>
                <a:pt x="13" y="1"/>
              </a:lnTo>
              <a:lnTo>
                <a:pt x="10" y="0"/>
              </a:lnTo>
              <a:lnTo>
                <a:pt x="8" y="0"/>
              </a:lnTo>
              <a:lnTo>
                <a:pt x="5" y="2"/>
              </a:lnTo>
              <a:lnTo>
                <a:pt x="3" y="4"/>
              </a:lnTo>
              <a:lnTo>
                <a:pt x="2" y="5"/>
              </a:lnTo>
              <a:lnTo>
                <a:pt x="1" y="6"/>
              </a:lnTo>
              <a:lnTo>
                <a:pt x="2" y="8"/>
              </a:lnTo>
              <a:lnTo>
                <a:pt x="2" y="9"/>
              </a:lnTo>
              <a:lnTo>
                <a:pt x="3" y="11"/>
              </a:lnTo>
              <a:lnTo>
                <a:pt x="3" y="13"/>
              </a:lnTo>
              <a:lnTo>
                <a:pt x="1" y="13"/>
              </a:lnTo>
              <a:lnTo>
                <a:pt x="0" y="14"/>
              </a:lnTo>
              <a:lnTo>
                <a:pt x="1" y="15"/>
              </a:lnTo>
              <a:lnTo>
                <a:pt x="0" y="18"/>
              </a:lnTo>
              <a:lnTo>
                <a:pt x="2" y="19"/>
              </a:lnTo>
              <a:lnTo>
                <a:pt x="4" y="20"/>
              </a:lnTo>
              <a:lnTo>
                <a:pt x="5" y="22"/>
              </a:lnTo>
              <a:lnTo>
                <a:pt x="7" y="23"/>
              </a:lnTo>
              <a:lnTo>
                <a:pt x="7" y="26"/>
              </a:lnTo>
              <a:close/>
            </a:path>
          </a:pathLst>
        </a:custGeom>
        <a:solidFill>
          <a:srgbClr val="FFFF80"/>
        </a:solidFill>
        <a:ln w="9525">
          <a:solidFill>
            <a:srgbClr val="000000"/>
          </a:solidFill>
          <a:miter lim="800000"/>
          <a:headEnd/>
          <a:tailEnd/>
        </a:ln>
      </xdr:spPr>
    </xdr:sp>
    <xdr:clientData/>
  </xdr:twoCellAnchor>
  <xdr:twoCellAnchor>
    <xdr:from>
      <xdr:col>2</xdr:col>
      <xdr:colOff>238125</xdr:colOff>
      <xdr:row>19</xdr:row>
      <xdr:rowOff>28575</xdr:rowOff>
    </xdr:from>
    <xdr:to>
      <xdr:col>2</xdr:col>
      <xdr:colOff>514350</xdr:colOff>
      <xdr:row>20</xdr:row>
      <xdr:rowOff>66675</xdr:rowOff>
    </xdr:to>
    <xdr:sp macro="modRegionSelect.Region_Click" textlink="">
      <xdr:nvSpPr>
        <xdr:cNvPr id="125137" name="ShapeReg_56"/>
        <xdr:cNvSpPr>
          <a:spLocks/>
        </xdr:cNvSpPr>
      </xdr:nvSpPr>
      <xdr:spPr bwMode="auto">
        <a:xfrm>
          <a:off x="1057275" y="3228975"/>
          <a:ext cx="276225" cy="200025"/>
        </a:xfrm>
        <a:custGeom>
          <a:avLst/>
          <a:gdLst>
            <a:gd name="T0" fmla="*/ 2147483647 w 29"/>
            <a:gd name="T1" fmla="*/ 0 h 21"/>
            <a:gd name="T2" fmla="*/ 2147483647 w 29"/>
            <a:gd name="T3" fmla="*/ 2147483647 h 21"/>
            <a:gd name="T4" fmla="*/ 2147483647 w 29"/>
            <a:gd name="T5" fmla="*/ 2147483647 h 21"/>
            <a:gd name="T6" fmla="*/ 2147483647 w 29"/>
            <a:gd name="T7" fmla="*/ 2147483647 h 21"/>
            <a:gd name="T8" fmla="*/ 2147483647 w 29"/>
            <a:gd name="T9" fmla="*/ 2147483647 h 21"/>
            <a:gd name="T10" fmla="*/ 2147483647 w 29"/>
            <a:gd name="T11" fmla="*/ 2147483647 h 21"/>
            <a:gd name="T12" fmla="*/ 2147483647 w 29"/>
            <a:gd name="T13" fmla="*/ 2147483647 h 21"/>
            <a:gd name="T14" fmla="*/ 2147483647 w 29"/>
            <a:gd name="T15" fmla="*/ 2147483647 h 21"/>
            <a:gd name="T16" fmla="*/ 2147483647 w 29"/>
            <a:gd name="T17" fmla="*/ 2147483647 h 21"/>
            <a:gd name="T18" fmla="*/ 2147483647 w 29"/>
            <a:gd name="T19" fmla="*/ 2147483647 h 21"/>
            <a:gd name="T20" fmla="*/ 2147483647 w 29"/>
            <a:gd name="T21" fmla="*/ 2147483647 h 21"/>
            <a:gd name="T22" fmla="*/ 2147483647 w 29"/>
            <a:gd name="T23" fmla="*/ 2147483647 h 21"/>
            <a:gd name="T24" fmla="*/ 2147483647 w 29"/>
            <a:gd name="T25" fmla="*/ 2147483647 h 21"/>
            <a:gd name="T26" fmla="*/ 2147483647 w 29"/>
            <a:gd name="T27" fmla="*/ 2147483647 h 21"/>
            <a:gd name="T28" fmla="*/ 2147483647 w 29"/>
            <a:gd name="T29" fmla="*/ 2147483647 h 21"/>
            <a:gd name="T30" fmla="*/ 2147483647 w 29"/>
            <a:gd name="T31" fmla="*/ 2147483647 h 21"/>
            <a:gd name="T32" fmla="*/ 2147483647 w 29"/>
            <a:gd name="T33" fmla="*/ 2147483647 h 21"/>
            <a:gd name="T34" fmla="*/ 2147483647 w 29"/>
            <a:gd name="T35" fmla="*/ 2147483647 h 21"/>
            <a:gd name="T36" fmla="*/ 2147483647 w 29"/>
            <a:gd name="T37" fmla="*/ 2147483647 h 21"/>
            <a:gd name="T38" fmla="*/ 2147483647 w 29"/>
            <a:gd name="T39" fmla="*/ 2147483647 h 21"/>
            <a:gd name="T40" fmla="*/ 2147483647 w 29"/>
            <a:gd name="T41" fmla="*/ 2147483647 h 21"/>
            <a:gd name="T42" fmla="*/ 2147483647 w 29"/>
            <a:gd name="T43" fmla="*/ 2147483647 h 21"/>
            <a:gd name="T44" fmla="*/ 2147483647 w 29"/>
            <a:gd name="T45" fmla="*/ 2147483647 h 21"/>
            <a:gd name="T46" fmla="*/ 2147483647 w 29"/>
            <a:gd name="T47" fmla="*/ 2147483647 h 21"/>
            <a:gd name="T48" fmla="*/ 2147483647 w 29"/>
            <a:gd name="T49" fmla="*/ 2147483647 h 21"/>
            <a:gd name="T50" fmla="*/ 2147483647 w 29"/>
            <a:gd name="T51" fmla="*/ 2147483647 h 21"/>
            <a:gd name="T52" fmla="*/ 2147483647 w 29"/>
            <a:gd name="T53" fmla="*/ 2147483647 h 21"/>
            <a:gd name="T54" fmla="*/ 2147483647 w 29"/>
            <a:gd name="T55" fmla="*/ 2147483647 h 21"/>
            <a:gd name="T56" fmla="*/ 2147483647 w 29"/>
            <a:gd name="T57" fmla="*/ 2147483647 h 21"/>
            <a:gd name="T58" fmla="*/ 2147483647 w 29"/>
            <a:gd name="T59" fmla="*/ 2147483647 h 21"/>
            <a:gd name="T60" fmla="*/ 2147483647 w 29"/>
            <a:gd name="T61" fmla="*/ 2147483647 h 21"/>
            <a:gd name="T62" fmla="*/ 2147483647 w 29"/>
            <a:gd name="T63" fmla="*/ 2147483647 h 21"/>
            <a:gd name="T64" fmla="*/ 2147483647 w 29"/>
            <a:gd name="T65" fmla="*/ 2147483647 h 21"/>
            <a:gd name="T66" fmla="*/ 2147483647 w 29"/>
            <a:gd name="T67" fmla="*/ 2147483647 h 21"/>
            <a:gd name="T68" fmla="*/ 2147483647 w 29"/>
            <a:gd name="T69" fmla="*/ 2147483647 h 21"/>
            <a:gd name="T70" fmla="*/ 0 w 29"/>
            <a:gd name="T71" fmla="*/ 2147483647 h 21"/>
            <a:gd name="T72" fmla="*/ 0 w 29"/>
            <a:gd name="T73" fmla="*/ 2147483647 h 21"/>
            <a:gd name="T74" fmla="*/ 2147483647 w 29"/>
            <a:gd name="T75" fmla="*/ 2147483647 h 21"/>
            <a:gd name="T76" fmla="*/ 2147483647 w 29"/>
            <a:gd name="T77" fmla="*/ 2147483647 h 21"/>
            <a:gd name="T78" fmla="*/ 2147483647 w 29"/>
            <a:gd name="T79" fmla="*/ 2147483647 h 21"/>
            <a:gd name="T80" fmla="*/ 2147483647 w 29"/>
            <a:gd name="T81" fmla="*/ 2147483647 h 21"/>
            <a:gd name="T82" fmla="*/ 2147483647 w 29"/>
            <a:gd name="T83" fmla="*/ 2147483647 h 21"/>
            <a:gd name="T84" fmla="*/ 2147483647 w 29"/>
            <a:gd name="T85" fmla="*/ 2147483647 h 21"/>
            <a:gd name="T86" fmla="*/ 2147483647 w 29"/>
            <a:gd name="T87" fmla="*/ 0 h 21"/>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29"/>
            <a:gd name="T133" fmla="*/ 0 h 21"/>
            <a:gd name="T134" fmla="*/ 29 w 29"/>
            <a:gd name="T135" fmla="*/ 21 h 21"/>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29" h="21">
              <a:moveTo>
                <a:pt x="9" y="0"/>
              </a:moveTo>
              <a:lnTo>
                <a:pt x="11" y="2"/>
              </a:lnTo>
              <a:lnTo>
                <a:pt x="13" y="2"/>
              </a:lnTo>
              <a:lnTo>
                <a:pt x="14" y="4"/>
              </a:lnTo>
              <a:lnTo>
                <a:pt x="15" y="5"/>
              </a:lnTo>
              <a:lnTo>
                <a:pt x="15" y="8"/>
              </a:lnTo>
              <a:lnTo>
                <a:pt x="17" y="9"/>
              </a:lnTo>
              <a:lnTo>
                <a:pt x="17" y="11"/>
              </a:lnTo>
              <a:lnTo>
                <a:pt x="20" y="12"/>
              </a:lnTo>
              <a:lnTo>
                <a:pt x="21" y="10"/>
              </a:lnTo>
              <a:lnTo>
                <a:pt x="24" y="10"/>
              </a:lnTo>
              <a:lnTo>
                <a:pt x="27" y="9"/>
              </a:lnTo>
              <a:lnTo>
                <a:pt x="26" y="11"/>
              </a:lnTo>
              <a:lnTo>
                <a:pt x="27" y="12"/>
              </a:lnTo>
              <a:lnTo>
                <a:pt x="29" y="12"/>
              </a:lnTo>
              <a:lnTo>
                <a:pt x="29" y="14"/>
              </a:lnTo>
              <a:lnTo>
                <a:pt x="28" y="16"/>
              </a:lnTo>
              <a:lnTo>
                <a:pt x="29" y="17"/>
              </a:lnTo>
              <a:lnTo>
                <a:pt x="28" y="18"/>
              </a:lnTo>
              <a:lnTo>
                <a:pt x="27" y="20"/>
              </a:lnTo>
              <a:lnTo>
                <a:pt x="24" y="21"/>
              </a:lnTo>
              <a:lnTo>
                <a:pt x="23" y="19"/>
              </a:lnTo>
              <a:lnTo>
                <a:pt x="20" y="21"/>
              </a:lnTo>
              <a:lnTo>
                <a:pt x="19" y="20"/>
              </a:lnTo>
              <a:lnTo>
                <a:pt x="17" y="19"/>
              </a:lnTo>
              <a:lnTo>
                <a:pt x="15" y="17"/>
              </a:lnTo>
              <a:lnTo>
                <a:pt x="12" y="17"/>
              </a:lnTo>
              <a:lnTo>
                <a:pt x="12" y="18"/>
              </a:lnTo>
              <a:lnTo>
                <a:pt x="9" y="15"/>
              </a:lnTo>
              <a:lnTo>
                <a:pt x="9" y="13"/>
              </a:lnTo>
              <a:lnTo>
                <a:pt x="7" y="11"/>
              </a:lnTo>
              <a:lnTo>
                <a:pt x="5" y="11"/>
              </a:lnTo>
              <a:lnTo>
                <a:pt x="3" y="10"/>
              </a:lnTo>
              <a:lnTo>
                <a:pt x="2" y="9"/>
              </a:lnTo>
              <a:lnTo>
                <a:pt x="0" y="9"/>
              </a:lnTo>
              <a:lnTo>
                <a:pt x="0" y="7"/>
              </a:lnTo>
              <a:lnTo>
                <a:pt x="2" y="6"/>
              </a:lnTo>
              <a:lnTo>
                <a:pt x="3" y="5"/>
              </a:lnTo>
              <a:lnTo>
                <a:pt x="3" y="4"/>
              </a:lnTo>
              <a:lnTo>
                <a:pt x="4" y="4"/>
              </a:lnTo>
              <a:lnTo>
                <a:pt x="6" y="2"/>
              </a:lnTo>
              <a:lnTo>
                <a:pt x="8" y="2"/>
              </a:lnTo>
              <a:lnTo>
                <a:pt x="9" y="0"/>
              </a:lnTo>
              <a:close/>
            </a:path>
          </a:pathLst>
        </a:custGeom>
        <a:solidFill>
          <a:srgbClr val="37CE04"/>
        </a:solidFill>
        <a:ln w="9525">
          <a:solidFill>
            <a:srgbClr val="000000"/>
          </a:solidFill>
          <a:miter lim="800000"/>
          <a:headEnd/>
          <a:tailEnd/>
        </a:ln>
      </xdr:spPr>
    </xdr:sp>
    <xdr:clientData/>
  </xdr:twoCellAnchor>
  <xdr:twoCellAnchor>
    <xdr:from>
      <xdr:col>2</xdr:col>
      <xdr:colOff>180975</xdr:colOff>
      <xdr:row>19</xdr:row>
      <xdr:rowOff>95250</xdr:rowOff>
    </xdr:from>
    <xdr:to>
      <xdr:col>2</xdr:col>
      <xdr:colOff>447675</xdr:colOff>
      <xdr:row>21</xdr:row>
      <xdr:rowOff>57150</xdr:rowOff>
    </xdr:to>
    <xdr:sp macro="modRegionSelect.Region_Click" textlink="">
      <xdr:nvSpPr>
        <xdr:cNvPr id="125138" name="ShapeReg_42"/>
        <xdr:cNvSpPr>
          <a:spLocks/>
        </xdr:cNvSpPr>
      </xdr:nvSpPr>
      <xdr:spPr bwMode="auto">
        <a:xfrm>
          <a:off x="1000125" y="3295650"/>
          <a:ext cx="266700" cy="285750"/>
        </a:xfrm>
        <a:custGeom>
          <a:avLst/>
          <a:gdLst>
            <a:gd name="T0" fmla="*/ 2147483647 w 28"/>
            <a:gd name="T1" fmla="*/ 0 h 30"/>
            <a:gd name="T2" fmla="*/ 2147483647 w 28"/>
            <a:gd name="T3" fmla="*/ 0 h 30"/>
            <a:gd name="T4" fmla="*/ 2147483647 w 28"/>
            <a:gd name="T5" fmla="*/ 2147483647 h 30"/>
            <a:gd name="T6" fmla="*/ 2147483647 w 28"/>
            <a:gd name="T7" fmla="*/ 2147483647 h 30"/>
            <a:gd name="T8" fmla="*/ 2147483647 w 28"/>
            <a:gd name="T9" fmla="*/ 2147483647 h 30"/>
            <a:gd name="T10" fmla="*/ 2147483647 w 28"/>
            <a:gd name="T11" fmla="*/ 2147483647 h 30"/>
            <a:gd name="T12" fmla="*/ 2147483647 w 28"/>
            <a:gd name="T13" fmla="*/ 2147483647 h 30"/>
            <a:gd name="T14" fmla="*/ 2147483647 w 28"/>
            <a:gd name="T15" fmla="*/ 2147483647 h 30"/>
            <a:gd name="T16" fmla="*/ 2147483647 w 28"/>
            <a:gd name="T17" fmla="*/ 2147483647 h 30"/>
            <a:gd name="T18" fmla="*/ 2147483647 w 28"/>
            <a:gd name="T19" fmla="*/ 2147483647 h 30"/>
            <a:gd name="T20" fmla="*/ 2147483647 w 28"/>
            <a:gd name="T21" fmla="*/ 2147483647 h 30"/>
            <a:gd name="T22" fmla="*/ 2147483647 w 28"/>
            <a:gd name="T23" fmla="*/ 2147483647 h 30"/>
            <a:gd name="T24" fmla="*/ 2147483647 w 28"/>
            <a:gd name="T25" fmla="*/ 2147483647 h 30"/>
            <a:gd name="T26" fmla="*/ 2147483647 w 28"/>
            <a:gd name="T27" fmla="*/ 2147483647 h 30"/>
            <a:gd name="T28" fmla="*/ 2147483647 w 28"/>
            <a:gd name="T29" fmla="*/ 2147483647 h 30"/>
            <a:gd name="T30" fmla="*/ 2147483647 w 28"/>
            <a:gd name="T31" fmla="*/ 2147483647 h 30"/>
            <a:gd name="T32" fmla="*/ 2147483647 w 28"/>
            <a:gd name="T33" fmla="*/ 2147483647 h 30"/>
            <a:gd name="T34" fmla="*/ 2147483647 w 28"/>
            <a:gd name="T35" fmla="*/ 2147483647 h 30"/>
            <a:gd name="T36" fmla="*/ 2147483647 w 28"/>
            <a:gd name="T37" fmla="*/ 2147483647 h 30"/>
            <a:gd name="T38" fmla="*/ 2147483647 w 28"/>
            <a:gd name="T39" fmla="*/ 2147483647 h 30"/>
            <a:gd name="T40" fmla="*/ 2147483647 w 28"/>
            <a:gd name="T41" fmla="*/ 2147483647 h 30"/>
            <a:gd name="T42" fmla="*/ 2147483647 w 28"/>
            <a:gd name="T43" fmla="*/ 2147483647 h 30"/>
            <a:gd name="T44" fmla="*/ 2147483647 w 28"/>
            <a:gd name="T45" fmla="*/ 2147483647 h 30"/>
            <a:gd name="T46" fmla="*/ 2147483647 w 28"/>
            <a:gd name="T47" fmla="*/ 2147483647 h 30"/>
            <a:gd name="T48" fmla="*/ 2147483647 w 28"/>
            <a:gd name="T49" fmla="*/ 2147483647 h 30"/>
            <a:gd name="T50" fmla="*/ 2147483647 w 28"/>
            <a:gd name="T51" fmla="*/ 2147483647 h 30"/>
            <a:gd name="T52" fmla="*/ 2147483647 w 28"/>
            <a:gd name="T53" fmla="*/ 2147483647 h 30"/>
            <a:gd name="T54" fmla="*/ 2147483647 w 28"/>
            <a:gd name="T55" fmla="*/ 2147483647 h 30"/>
            <a:gd name="T56" fmla="*/ 2147483647 w 28"/>
            <a:gd name="T57" fmla="*/ 2147483647 h 30"/>
            <a:gd name="T58" fmla="*/ 2147483647 w 28"/>
            <a:gd name="T59" fmla="*/ 2147483647 h 30"/>
            <a:gd name="T60" fmla="*/ 2147483647 w 28"/>
            <a:gd name="T61" fmla="*/ 2147483647 h 30"/>
            <a:gd name="T62" fmla="*/ 2147483647 w 28"/>
            <a:gd name="T63" fmla="*/ 2147483647 h 30"/>
            <a:gd name="T64" fmla="*/ 2147483647 w 28"/>
            <a:gd name="T65" fmla="*/ 2147483647 h 30"/>
            <a:gd name="T66" fmla="*/ 2147483647 w 28"/>
            <a:gd name="T67" fmla="*/ 2147483647 h 30"/>
            <a:gd name="T68" fmla="*/ 2147483647 w 28"/>
            <a:gd name="T69" fmla="*/ 2147483647 h 30"/>
            <a:gd name="T70" fmla="*/ 0 w 28"/>
            <a:gd name="T71" fmla="*/ 2147483647 h 30"/>
            <a:gd name="T72" fmla="*/ 2147483647 w 28"/>
            <a:gd name="T73" fmla="*/ 2147483647 h 30"/>
            <a:gd name="T74" fmla="*/ 2147483647 w 28"/>
            <a:gd name="T75" fmla="*/ 2147483647 h 30"/>
            <a:gd name="T76" fmla="*/ 2147483647 w 28"/>
            <a:gd name="T77" fmla="*/ 2147483647 h 30"/>
            <a:gd name="T78" fmla="*/ 2147483647 w 28"/>
            <a:gd name="T79" fmla="*/ 2147483647 h 30"/>
            <a:gd name="T80" fmla="*/ 2147483647 w 28"/>
            <a:gd name="T81" fmla="*/ 2147483647 h 30"/>
            <a:gd name="T82" fmla="*/ 2147483647 w 28"/>
            <a:gd name="T83" fmla="*/ 2147483647 h 30"/>
            <a:gd name="T84" fmla="*/ 2147483647 w 28"/>
            <a:gd name="T85" fmla="*/ 0 h 30"/>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w 28"/>
            <a:gd name="T130" fmla="*/ 0 h 30"/>
            <a:gd name="T131" fmla="*/ 28 w 28"/>
            <a:gd name="T132" fmla="*/ 30 h 30"/>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T129" t="T130" r="T131" b="T132"/>
          <a:pathLst>
            <a:path w="28" h="30">
              <a:moveTo>
                <a:pt x="5" y="0"/>
              </a:moveTo>
              <a:lnTo>
                <a:pt x="6" y="0"/>
              </a:lnTo>
              <a:lnTo>
                <a:pt x="6" y="2"/>
              </a:lnTo>
              <a:lnTo>
                <a:pt x="8" y="2"/>
              </a:lnTo>
              <a:lnTo>
                <a:pt x="9" y="3"/>
              </a:lnTo>
              <a:lnTo>
                <a:pt x="11" y="4"/>
              </a:lnTo>
              <a:lnTo>
                <a:pt x="13" y="4"/>
              </a:lnTo>
              <a:lnTo>
                <a:pt x="15" y="6"/>
              </a:lnTo>
              <a:lnTo>
                <a:pt x="15" y="8"/>
              </a:lnTo>
              <a:lnTo>
                <a:pt x="18" y="11"/>
              </a:lnTo>
              <a:lnTo>
                <a:pt x="18" y="10"/>
              </a:lnTo>
              <a:lnTo>
                <a:pt x="21" y="10"/>
              </a:lnTo>
              <a:lnTo>
                <a:pt x="25" y="13"/>
              </a:lnTo>
              <a:lnTo>
                <a:pt x="26" y="14"/>
              </a:lnTo>
              <a:lnTo>
                <a:pt x="28" y="16"/>
              </a:lnTo>
              <a:lnTo>
                <a:pt x="28" y="19"/>
              </a:lnTo>
              <a:lnTo>
                <a:pt x="26" y="20"/>
              </a:lnTo>
              <a:lnTo>
                <a:pt x="26" y="22"/>
              </a:lnTo>
              <a:lnTo>
                <a:pt x="27" y="23"/>
              </a:lnTo>
              <a:lnTo>
                <a:pt x="27" y="25"/>
              </a:lnTo>
              <a:lnTo>
                <a:pt x="26" y="25"/>
              </a:lnTo>
              <a:lnTo>
                <a:pt x="25" y="27"/>
              </a:lnTo>
              <a:lnTo>
                <a:pt x="23" y="30"/>
              </a:lnTo>
              <a:lnTo>
                <a:pt x="22" y="28"/>
              </a:lnTo>
              <a:lnTo>
                <a:pt x="20" y="28"/>
              </a:lnTo>
              <a:lnTo>
                <a:pt x="18" y="28"/>
              </a:lnTo>
              <a:lnTo>
                <a:pt x="15" y="27"/>
              </a:lnTo>
              <a:lnTo>
                <a:pt x="12" y="26"/>
              </a:lnTo>
              <a:lnTo>
                <a:pt x="10" y="24"/>
              </a:lnTo>
              <a:lnTo>
                <a:pt x="10" y="22"/>
              </a:lnTo>
              <a:lnTo>
                <a:pt x="7" y="22"/>
              </a:lnTo>
              <a:lnTo>
                <a:pt x="5" y="20"/>
              </a:lnTo>
              <a:lnTo>
                <a:pt x="3" y="20"/>
              </a:lnTo>
              <a:lnTo>
                <a:pt x="2" y="19"/>
              </a:lnTo>
              <a:lnTo>
                <a:pt x="2" y="17"/>
              </a:lnTo>
              <a:lnTo>
                <a:pt x="0" y="16"/>
              </a:lnTo>
              <a:lnTo>
                <a:pt x="1" y="15"/>
              </a:lnTo>
              <a:lnTo>
                <a:pt x="3" y="15"/>
              </a:lnTo>
              <a:lnTo>
                <a:pt x="3" y="10"/>
              </a:lnTo>
              <a:lnTo>
                <a:pt x="2" y="8"/>
              </a:lnTo>
              <a:lnTo>
                <a:pt x="2" y="5"/>
              </a:lnTo>
              <a:lnTo>
                <a:pt x="2" y="3"/>
              </a:lnTo>
              <a:lnTo>
                <a:pt x="5" y="0"/>
              </a:lnTo>
              <a:close/>
            </a:path>
          </a:pathLst>
        </a:custGeom>
        <a:solidFill>
          <a:srgbClr val="37CE04"/>
        </a:solidFill>
        <a:ln w="9525">
          <a:solidFill>
            <a:srgbClr val="000000"/>
          </a:solidFill>
          <a:miter lim="800000"/>
          <a:headEnd/>
          <a:tailEnd/>
        </a:ln>
      </xdr:spPr>
    </xdr:sp>
    <xdr:clientData/>
  </xdr:twoCellAnchor>
  <xdr:twoCellAnchor>
    <xdr:from>
      <xdr:col>2</xdr:col>
      <xdr:colOff>85725</xdr:colOff>
      <xdr:row>20</xdr:row>
      <xdr:rowOff>85725</xdr:rowOff>
    </xdr:from>
    <xdr:to>
      <xdr:col>2</xdr:col>
      <xdr:colOff>581025</xdr:colOff>
      <xdr:row>23</xdr:row>
      <xdr:rowOff>47625</xdr:rowOff>
    </xdr:to>
    <xdr:sp macro="modRegionSelect.Region_Click" textlink="">
      <xdr:nvSpPr>
        <xdr:cNvPr id="125139" name="ShapeReg_65"/>
        <xdr:cNvSpPr>
          <a:spLocks/>
        </xdr:cNvSpPr>
      </xdr:nvSpPr>
      <xdr:spPr bwMode="auto">
        <a:xfrm>
          <a:off x="904875" y="3448050"/>
          <a:ext cx="495300" cy="447675"/>
        </a:xfrm>
        <a:custGeom>
          <a:avLst/>
          <a:gdLst>
            <a:gd name="T0" fmla="*/ 2147483647 w 52"/>
            <a:gd name="T1" fmla="*/ 2147483647 h 47"/>
            <a:gd name="T2" fmla="*/ 2147483647 w 52"/>
            <a:gd name="T3" fmla="*/ 2147483647 h 47"/>
            <a:gd name="T4" fmla="*/ 2147483647 w 52"/>
            <a:gd name="T5" fmla="*/ 2147483647 h 47"/>
            <a:gd name="T6" fmla="*/ 2147483647 w 52"/>
            <a:gd name="T7" fmla="*/ 2147483647 h 47"/>
            <a:gd name="T8" fmla="*/ 2147483647 w 52"/>
            <a:gd name="T9" fmla="*/ 2147483647 h 47"/>
            <a:gd name="T10" fmla="*/ 2147483647 w 52"/>
            <a:gd name="T11" fmla="*/ 2147483647 h 47"/>
            <a:gd name="T12" fmla="*/ 2147483647 w 52"/>
            <a:gd name="T13" fmla="*/ 2147483647 h 47"/>
            <a:gd name="T14" fmla="*/ 2147483647 w 52"/>
            <a:gd name="T15" fmla="*/ 2147483647 h 47"/>
            <a:gd name="T16" fmla="*/ 2147483647 w 52"/>
            <a:gd name="T17" fmla="*/ 2147483647 h 47"/>
            <a:gd name="T18" fmla="*/ 2147483647 w 52"/>
            <a:gd name="T19" fmla="*/ 2147483647 h 47"/>
            <a:gd name="T20" fmla="*/ 2147483647 w 52"/>
            <a:gd name="T21" fmla="*/ 2147483647 h 47"/>
            <a:gd name="T22" fmla="*/ 2147483647 w 52"/>
            <a:gd name="T23" fmla="*/ 2147483647 h 47"/>
            <a:gd name="T24" fmla="*/ 2147483647 w 52"/>
            <a:gd name="T25" fmla="*/ 2147483647 h 47"/>
            <a:gd name="T26" fmla="*/ 2147483647 w 52"/>
            <a:gd name="T27" fmla="*/ 2147483647 h 47"/>
            <a:gd name="T28" fmla="*/ 2147483647 w 52"/>
            <a:gd name="T29" fmla="*/ 2147483647 h 47"/>
            <a:gd name="T30" fmla="*/ 2147483647 w 52"/>
            <a:gd name="T31" fmla="*/ 2147483647 h 47"/>
            <a:gd name="T32" fmla="*/ 2147483647 w 52"/>
            <a:gd name="T33" fmla="*/ 2147483647 h 47"/>
            <a:gd name="T34" fmla="*/ 2147483647 w 52"/>
            <a:gd name="T35" fmla="*/ 2147483647 h 47"/>
            <a:gd name="T36" fmla="*/ 2147483647 w 52"/>
            <a:gd name="T37" fmla="*/ 2147483647 h 47"/>
            <a:gd name="T38" fmla="*/ 2147483647 w 52"/>
            <a:gd name="T39" fmla="*/ 2147483647 h 47"/>
            <a:gd name="T40" fmla="*/ 2147483647 w 52"/>
            <a:gd name="T41" fmla="*/ 2147483647 h 47"/>
            <a:gd name="T42" fmla="*/ 2147483647 w 52"/>
            <a:gd name="T43" fmla="*/ 2147483647 h 47"/>
            <a:gd name="T44" fmla="*/ 2147483647 w 52"/>
            <a:gd name="T45" fmla="*/ 2147483647 h 47"/>
            <a:gd name="T46" fmla="*/ 0 w 52"/>
            <a:gd name="T47" fmla="*/ 2147483647 h 47"/>
            <a:gd name="T48" fmla="*/ 2147483647 w 52"/>
            <a:gd name="T49" fmla="*/ 2147483647 h 47"/>
            <a:gd name="T50" fmla="*/ 2147483647 w 52"/>
            <a:gd name="T51" fmla="*/ 2147483647 h 47"/>
            <a:gd name="T52" fmla="*/ 2147483647 w 52"/>
            <a:gd name="T53" fmla="*/ 2147483647 h 47"/>
            <a:gd name="T54" fmla="*/ 2147483647 w 52"/>
            <a:gd name="T55" fmla="*/ 0 h 47"/>
            <a:gd name="T56" fmla="*/ 2147483647 w 52"/>
            <a:gd name="T57" fmla="*/ 2147483647 h 47"/>
            <a:gd name="T58" fmla="*/ 2147483647 w 52"/>
            <a:gd name="T59" fmla="*/ 2147483647 h 47"/>
            <a:gd name="T60" fmla="*/ 2147483647 w 52"/>
            <a:gd name="T61" fmla="*/ 2147483647 h 47"/>
            <a:gd name="T62" fmla="*/ 2147483647 w 52"/>
            <a:gd name="T63" fmla="*/ 2147483647 h 47"/>
            <a:gd name="T64" fmla="*/ 2147483647 w 52"/>
            <a:gd name="T65" fmla="*/ 2147483647 h 47"/>
            <a:gd name="T66" fmla="*/ 2147483647 w 52"/>
            <a:gd name="T67" fmla="*/ 2147483647 h 47"/>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w 52"/>
            <a:gd name="T103" fmla="*/ 0 h 47"/>
            <a:gd name="T104" fmla="*/ 52 w 52"/>
            <a:gd name="T105" fmla="*/ 47 h 47"/>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T102" t="T103" r="T104" b="T105"/>
          <a:pathLst>
            <a:path w="52" h="47">
              <a:moveTo>
                <a:pt x="33" y="14"/>
              </a:moveTo>
              <a:lnTo>
                <a:pt x="34" y="16"/>
              </a:lnTo>
              <a:lnTo>
                <a:pt x="36" y="17"/>
              </a:lnTo>
              <a:lnTo>
                <a:pt x="40" y="17"/>
              </a:lnTo>
              <a:lnTo>
                <a:pt x="42" y="19"/>
              </a:lnTo>
              <a:lnTo>
                <a:pt x="43" y="21"/>
              </a:lnTo>
              <a:lnTo>
                <a:pt x="43" y="24"/>
              </a:lnTo>
              <a:lnTo>
                <a:pt x="46" y="25"/>
              </a:lnTo>
              <a:lnTo>
                <a:pt x="47" y="28"/>
              </a:lnTo>
              <a:lnTo>
                <a:pt x="49" y="31"/>
              </a:lnTo>
              <a:lnTo>
                <a:pt x="49" y="34"/>
              </a:lnTo>
              <a:lnTo>
                <a:pt x="51" y="35"/>
              </a:lnTo>
              <a:lnTo>
                <a:pt x="52" y="37"/>
              </a:lnTo>
              <a:lnTo>
                <a:pt x="51" y="38"/>
              </a:lnTo>
              <a:lnTo>
                <a:pt x="48" y="38"/>
              </a:lnTo>
              <a:lnTo>
                <a:pt x="47" y="39"/>
              </a:lnTo>
              <a:lnTo>
                <a:pt x="43" y="41"/>
              </a:lnTo>
              <a:lnTo>
                <a:pt x="41" y="39"/>
              </a:lnTo>
              <a:lnTo>
                <a:pt x="38" y="39"/>
              </a:lnTo>
              <a:lnTo>
                <a:pt x="37" y="41"/>
              </a:lnTo>
              <a:lnTo>
                <a:pt x="34" y="41"/>
              </a:lnTo>
              <a:lnTo>
                <a:pt x="31" y="41"/>
              </a:lnTo>
              <a:lnTo>
                <a:pt x="30" y="43"/>
              </a:lnTo>
              <a:lnTo>
                <a:pt x="28" y="44"/>
              </a:lnTo>
              <a:lnTo>
                <a:pt x="28" y="47"/>
              </a:lnTo>
              <a:lnTo>
                <a:pt x="25" y="46"/>
              </a:lnTo>
              <a:lnTo>
                <a:pt x="23" y="44"/>
              </a:lnTo>
              <a:lnTo>
                <a:pt x="23" y="42"/>
              </a:lnTo>
              <a:lnTo>
                <a:pt x="24" y="39"/>
              </a:lnTo>
              <a:lnTo>
                <a:pt x="22" y="38"/>
              </a:lnTo>
              <a:lnTo>
                <a:pt x="20" y="38"/>
              </a:lnTo>
              <a:lnTo>
                <a:pt x="20" y="35"/>
              </a:lnTo>
              <a:lnTo>
                <a:pt x="18" y="33"/>
              </a:lnTo>
              <a:lnTo>
                <a:pt x="18" y="31"/>
              </a:lnTo>
              <a:lnTo>
                <a:pt x="16" y="31"/>
              </a:lnTo>
              <a:lnTo>
                <a:pt x="15" y="30"/>
              </a:lnTo>
              <a:lnTo>
                <a:pt x="14" y="27"/>
              </a:lnTo>
              <a:lnTo>
                <a:pt x="12" y="27"/>
              </a:lnTo>
              <a:lnTo>
                <a:pt x="11" y="28"/>
              </a:lnTo>
              <a:lnTo>
                <a:pt x="10" y="26"/>
              </a:lnTo>
              <a:lnTo>
                <a:pt x="12" y="24"/>
              </a:lnTo>
              <a:lnTo>
                <a:pt x="12" y="20"/>
              </a:lnTo>
              <a:lnTo>
                <a:pt x="9" y="17"/>
              </a:lnTo>
              <a:lnTo>
                <a:pt x="6" y="17"/>
              </a:lnTo>
              <a:lnTo>
                <a:pt x="6" y="15"/>
              </a:lnTo>
              <a:lnTo>
                <a:pt x="4" y="14"/>
              </a:lnTo>
              <a:lnTo>
                <a:pt x="1" y="14"/>
              </a:lnTo>
              <a:lnTo>
                <a:pt x="0" y="11"/>
              </a:lnTo>
              <a:lnTo>
                <a:pt x="0" y="9"/>
              </a:lnTo>
              <a:lnTo>
                <a:pt x="1" y="8"/>
              </a:lnTo>
              <a:lnTo>
                <a:pt x="0" y="5"/>
              </a:lnTo>
              <a:lnTo>
                <a:pt x="2" y="4"/>
              </a:lnTo>
              <a:lnTo>
                <a:pt x="4" y="4"/>
              </a:lnTo>
              <a:lnTo>
                <a:pt x="5" y="3"/>
              </a:lnTo>
              <a:lnTo>
                <a:pt x="7" y="1"/>
              </a:lnTo>
              <a:lnTo>
                <a:pt x="10" y="0"/>
              </a:lnTo>
              <a:lnTo>
                <a:pt x="12" y="1"/>
              </a:lnTo>
              <a:lnTo>
                <a:pt x="12" y="3"/>
              </a:lnTo>
              <a:lnTo>
                <a:pt x="13" y="4"/>
              </a:lnTo>
              <a:lnTo>
                <a:pt x="15" y="4"/>
              </a:lnTo>
              <a:lnTo>
                <a:pt x="17" y="6"/>
              </a:lnTo>
              <a:lnTo>
                <a:pt x="20" y="6"/>
              </a:lnTo>
              <a:lnTo>
                <a:pt x="20" y="8"/>
              </a:lnTo>
              <a:lnTo>
                <a:pt x="22" y="10"/>
              </a:lnTo>
              <a:lnTo>
                <a:pt x="25" y="11"/>
              </a:lnTo>
              <a:lnTo>
                <a:pt x="28" y="12"/>
              </a:lnTo>
              <a:lnTo>
                <a:pt x="30" y="12"/>
              </a:lnTo>
              <a:lnTo>
                <a:pt x="32" y="12"/>
              </a:lnTo>
              <a:lnTo>
                <a:pt x="33" y="14"/>
              </a:lnTo>
              <a:close/>
            </a:path>
          </a:pathLst>
        </a:custGeom>
        <a:solidFill>
          <a:srgbClr val="37CE04"/>
        </a:solidFill>
        <a:ln w="9525">
          <a:solidFill>
            <a:srgbClr val="000000"/>
          </a:solidFill>
          <a:miter lim="800000"/>
          <a:headEnd/>
          <a:tailEnd/>
        </a:ln>
      </xdr:spPr>
    </xdr:sp>
    <xdr:clientData/>
  </xdr:twoCellAnchor>
  <xdr:twoCellAnchor>
    <xdr:from>
      <xdr:col>2</xdr:col>
      <xdr:colOff>400050</xdr:colOff>
      <xdr:row>20</xdr:row>
      <xdr:rowOff>28575</xdr:rowOff>
    </xdr:from>
    <xdr:to>
      <xdr:col>3</xdr:col>
      <xdr:colOff>76200</xdr:colOff>
      <xdr:row>21</xdr:row>
      <xdr:rowOff>104775</xdr:rowOff>
    </xdr:to>
    <xdr:sp macro="modRegionSelect.Region_Click" textlink="">
      <xdr:nvSpPr>
        <xdr:cNvPr id="125140" name="ShapeReg_76"/>
        <xdr:cNvSpPr>
          <a:spLocks/>
        </xdr:cNvSpPr>
      </xdr:nvSpPr>
      <xdr:spPr bwMode="auto">
        <a:xfrm>
          <a:off x="1219200" y="3390900"/>
          <a:ext cx="285750" cy="238125"/>
        </a:xfrm>
        <a:custGeom>
          <a:avLst/>
          <a:gdLst>
            <a:gd name="T0" fmla="*/ 2147483647 w 30"/>
            <a:gd name="T1" fmla="*/ 0 h 25"/>
            <a:gd name="T2" fmla="*/ 2147483647 w 30"/>
            <a:gd name="T3" fmla="*/ 2147483647 h 25"/>
            <a:gd name="T4" fmla="*/ 2147483647 w 30"/>
            <a:gd name="T5" fmla="*/ 2147483647 h 25"/>
            <a:gd name="T6" fmla="*/ 2147483647 w 30"/>
            <a:gd name="T7" fmla="*/ 2147483647 h 25"/>
            <a:gd name="T8" fmla="*/ 2147483647 w 30"/>
            <a:gd name="T9" fmla="*/ 2147483647 h 25"/>
            <a:gd name="T10" fmla="*/ 2147483647 w 30"/>
            <a:gd name="T11" fmla="*/ 2147483647 h 25"/>
            <a:gd name="T12" fmla="*/ 2147483647 w 30"/>
            <a:gd name="T13" fmla="*/ 2147483647 h 25"/>
            <a:gd name="T14" fmla="*/ 2147483647 w 30"/>
            <a:gd name="T15" fmla="*/ 2147483647 h 25"/>
            <a:gd name="T16" fmla="*/ 2147483647 w 30"/>
            <a:gd name="T17" fmla="*/ 2147483647 h 25"/>
            <a:gd name="T18" fmla="*/ 2147483647 w 30"/>
            <a:gd name="T19" fmla="*/ 2147483647 h 25"/>
            <a:gd name="T20" fmla="*/ 2147483647 w 30"/>
            <a:gd name="T21" fmla="*/ 2147483647 h 25"/>
            <a:gd name="T22" fmla="*/ 2147483647 w 30"/>
            <a:gd name="T23" fmla="*/ 2147483647 h 25"/>
            <a:gd name="T24" fmla="*/ 2147483647 w 30"/>
            <a:gd name="T25" fmla="*/ 2147483647 h 25"/>
            <a:gd name="T26" fmla="*/ 2147483647 w 30"/>
            <a:gd name="T27" fmla="*/ 2147483647 h 25"/>
            <a:gd name="T28" fmla="*/ 2147483647 w 30"/>
            <a:gd name="T29" fmla="*/ 2147483647 h 25"/>
            <a:gd name="T30" fmla="*/ 2147483647 w 30"/>
            <a:gd name="T31" fmla="*/ 2147483647 h 25"/>
            <a:gd name="T32" fmla="*/ 2147483647 w 30"/>
            <a:gd name="T33" fmla="*/ 2147483647 h 25"/>
            <a:gd name="T34" fmla="*/ 2147483647 w 30"/>
            <a:gd name="T35" fmla="*/ 2147483647 h 25"/>
            <a:gd name="T36" fmla="*/ 2147483647 w 30"/>
            <a:gd name="T37" fmla="*/ 2147483647 h 25"/>
            <a:gd name="T38" fmla="*/ 2147483647 w 30"/>
            <a:gd name="T39" fmla="*/ 2147483647 h 25"/>
            <a:gd name="T40" fmla="*/ 2147483647 w 30"/>
            <a:gd name="T41" fmla="*/ 2147483647 h 25"/>
            <a:gd name="T42" fmla="*/ 2147483647 w 30"/>
            <a:gd name="T43" fmla="*/ 2147483647 h 25"/>
            <a:gd name="T44" fmla="*/ 2147483647 w 30"/>
            <a:gd name="T45" fmla="*/ 2147483647 h 25"/>
            <a:gd name="T46" fmla="*/ 2147483647 w 30"/>
            <a:gd name="T47" fmla="*/ 2147483647 h 25"/>
            <a:gd name="T48" fmla="*/ 2147483647 w 30"/>
            <a:gd name="T49" fmla="*/ 2147483647 h 25"/>
            <a:gd name="T50" fmla="*/ 2147483647 w 30"/>
            <a:gd name="T51" fmla="*/ 2147483647 h 25"/>
            <a:gd name="T52" fmla="*/ 2147483647 w 30"/>
            <a:gd name="T53" fmla="*/ 2147483647 h 25"/>
            <a:gd name="T54" fmla="*/ 2147483647 w 30"/>
            <a:gd name="T55" fmla="*/ 2147483647 h 25"/>
            <a:gd name="T56" fmla="*/ 2147483647 w 30"/>
            <a:gd name="T57" fmla="*/ 2147483647 h 25"/>
            <a:gd name="T58" fmla="*/ 0 w 30"/>
            <a:gd name="T59" fmla="*/ 2147483647 h 25"/>
            <a:gd name="T60" fmla="*/ 2147483647 w 30"/>
            <a:gd name="T61" fmla="*/ 2147483647 h 25"/>
            <a:gd name="T62" fmla="*/ 2147483647 w 30"/>
            <a:gd name="T63" fmla="*/ 2147483647 h 25"/>
            <a:gd name="T64" fmla="*/ 2147483647 w 30"/>
            <a:gd name="T65" fmla="*/ 2147483647 h 25"/>
            <a:gd name="T66" fmla="*/ 2147483647 w 30"/>
            <a:gd name="T67" fmla="*/ 2147483647 h 25"/>
            <a:gd name="T68" fmla="*/ 2147483647 w 30"/>
            <a:gd name="T69" fmla="*/ 2147483647 h 25"/>
            <a:gd name="T70" fmla="*/ 2147483647 w 30"/>
            <a:gd name="T71" fmla="*/ 2147483647 h 25"/>
            <a:gd name="T72" fmla="*/ 2147483647 w 30"/>
            <a:gd name="T73" fmla="*/ 2147483647 h 25"/>
            <a:gd name="T74" fmla="*/ 2147483647 w 30"/>
            <a:gd name="T75" fmla="*/ 2147483647 h 25"/>
            <a:gd name="T76" fmla="*/ 2147483647 w 30"/>
            <a:gd name="T77" fmla="*/ 2147483647 h 25"/>
            <a:gd name="T78" fmla="*/ 2147483647 w 30"/>
            <a:gd name="T79" fmla="*/ 2147483647 h 25"/>
            <a:gd name="T80" fmla="*/ 2147483647 w 30"/>
            <a:gd name="T81" fmla="*/ 2147483647 h 25"/>
            <a:gd name="T82" fmla="*/ 2147483647 w 30"/>
            <a:gd name="T83" fmla="*/ 2147483647 h 25"/>
            <a:gd name="T84" fmla="*/ 2147483647 w 30"/>
            <a:gd name="T85" fmla="*/ 2147483647 h 25"/>
            <a:gd name="T86" fmla="*/ 2147483647 w 30"/>
            <a:gd name="T87" fmla="*/ 0 h 25"/>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30"/>
            <a:gd name="T133" fmla="*/ 0 h 25"/>
            <a:gd name="T134" fmla="*/ 30 w 30"/>
            <a:gd name="T135" fmla="*/ 25 h 25"/>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30" h="25">
              <a:moveTo>
                <a:pt x="12" y="0"/>
              </a:moveTo>
              <a:lnTo>
                <a:pt x="15" y="2"/>
              </a:lnTo>
              <a:lnTo>
                <a:pt x="15" y="5"/>
              </a:lnTo>
              <a:lnTo>
                <a:pt x="18" y="4"/>
              </a:lnTo>
              <a:lnTo>
                <a:pt x="20" y="5"/>
              </a:lnTo>
              <a:lnTo>
                <a:pt x="22" y="7"/>
              </a:lnTo>
              <a:lnTo>
                <a:pt x="24" y="9"/>
              </a:lnTo>
              <a:lnTo>
                <a:pt x="26" y="8"/>
              </a:lnTo>
              <a:lnTo>
                <a:pt x="27" y="9"/>
              </a:lnTo>
              <a:lnTo>
                <a:pt x="28" y="12"/>
              </a:lnTo>
              <a:lnTo>
                <a:pt x="30" y="14"/>
              </a:lnTo>
              <a:lnTo>
                <a:pt x="30" y="16"/>
              </a:lnTo>
              <a:lnTo>
                <a:pt x="29" y="19"/>
              </a:lnTo>
              <a:lnTo>
                <a:pt x="26" y="20"/>
              </a:lnTo>
              <a:lnTo>
                <a:pt x="25" y="21"/>
              </a:lnTo>
              <a:lnTo>
                <a:pt x="23" y="18"/>
              </a:lnTo>
              <a:lnTo>
                <a:pt x="20" y="17"/>
              </a:lnTo>
              <a:lnTo>
                <a:pt x="19" y="18"/>
              </a:lnTo>
              <a:lnTo>
                <a:pt x="16" y="16"/>
              </a:lnTo>
              <a:lnTo>
                <a:pt x="15" y="17"/>
              </a:lnTo>
              <a:lnTo>
                <a:pt x="12" y="17"/>
              </a:lnTo>
              <a:lnTo>
                <a:pt x="11" y="18"/>
              </a:lnTo>
              <a:lnTo>
                <a:pt x="11" y="21"/>
              </a:lnTo>
              <a:lnTo>
                <a:pt x="12" y="23"/>
              </a:lnTo>
              <a:lnTo>
                <a:pt x="11" y="25"/>
              </a:lnTo>
              <a:lnTo>
                <a:pt x="9" y="25"/>
              </a:lnTo>
              <a:lnTo>
                <a:pt x="7" y="23"/>
              </a:lnTo>
              <a:lnTo>
                <a:pt x="3" y="23"/>
              </a:lnTo>
              <a:lnTo>
                <a:pt x="1" y="22"/>
              </a:lnTo>
              <a:lnTo>
                <a:pt x="0" y="20"/>
              </a:lnTo>
              <a:lnTo>
                <a:pt x="2" y="17"/>
              </a:lnTo>
              <a:lnTo>
                <a:pt x="3" y="15"/>
              </a:lnTo>
              <a:lnTo>
                <a:pt x="4" y="15"/>
              </a:lnTo>
              <a:lnTo>
                <a:pt x="4" y="13"/>
              </a:lnTo>
              <a:lnTo>
                <a:pt x="3" y="12"/>
              </a:lnTo>
              <a:lnTo>
                <a:pt x="3" y="10"/>
              </a:lnTo>
              <a:lnTo>
                <a:pt x="5" y="9"/>
              </a:lnTo>
              <a:lnTo>
                <a:pt x="5" y="6"/>
              </a:lnTo>
              <a:lnTo>
                <a:pt x="3" y="4"/>
              </a:lnTo>
              <a:lnTo>
                <a:pt x="6" y="2"/>
              </a:lnTo>
              <a:lnTo>
                <a:pt x="7" y="4"/>
              </a:lnTo>
              <a:lnTo>
                <a:pt x="10" y="3"/>
              </a:lnTo>
              <a:lnTo>
                <a:pt x="11" y="1"/>
              </a:lnTo>
              <a:lnTo>
                <a:pt x="12" y="0"/>
              </a:lnTo>
              <a:close/>
            </a:path>
          </a:pathLst>
        </a:custGeom>
        <a:solidFill>
          <a:srgbClr val="37CE04"/>
        </a:solidFill>
        <a:ln w="9525">
          <a:solidFill>
            <a:srgbClr val="000000"/>
          </a:solidFill>
          <a:miter lim="800000"/>
          <a:headEnd/>
          <a:tailEnd/>
        </a:ln>
      </xdr:spPr>
    </xdr:sp>
    <xdr:clientData/>
  </xdr:twoCellAnchor>
  <xdr:twoCellAnchor>
    <xdr:from>
      <xdr:col>2</xdr:col>
      <xdr:colOff>485775</xdr:colOff>
      <xdr:row>21</xdr:row>
      <xdr:rowOff>19050</xdr:rowOff>
    </xdr:from>
    <xdr:to>
      <xdr:col>3</xdr:col>
      <xdr:colOff>180975</xdr:colOff>
      <xdr:row>22</xdr:row>
      <xdr:rowOff>114300</xdr:rowOff>
    </xdr:to>
    <xdr:sp macro="modRegionSelect.Region_Click" textlink="">
      <xdr:nvSpPr>
        <xdr:cNvPr id="125141" name="ShapeReg_64"/>
        <xdr:cNvSpPr>
          <a:spLocks/>
        </xdr:cNvSpPr>
      </xdr:nvSpPr>
      <xdr:spPr bwMode="auto">
        <a:xfrm>
          <a:off x="1304925" y="3543300"/>
          <a:ext cx="304800" cy="257175"/>
        </a:xfrm>
        <a:custGeom>
          <a:avLst/>
          <a:gdLst>
            <a:gd name="T0" fmla="*/ 2147483647 w 32"/>
            <a:gd name="T1" fmla="*/ 2147483647 h 27"/>
            <a:gd name="T2" fmla="*/ 2147483647 w 32"/>
            <a:gd name="T3" fmla="*/ 2147483647 h 27"/>
            <a:gd name="T4" fmla="*/ 2147483647 w 32"/>
            <a:gd name="T5" fmla="*/ 2147483647 h 27"/>
            <a:gd name="T6" fmla="*/ 2147483647 w 32"/>
            <a:gd name="T7" fmla="*/ 2147483647 h 27"/>
            <a:gd name="T8" fmla="*/ 2147483647 w 32"/>
            <a:gd name="T9" fmla="*/ 2147483647 h 27"/>
            <a:gd name="T10" fmla="*/ 2147483647 w 32"/>
            <a:gd name="T11" fmla="*/ 2147483647 h 27"/>
            <a:gd name="T12" fmla="*/ 2147483647 w 32"/>
            <a:gd name="T13" fmla="*/ 0 h 27"/>
            <a:gd name="T14" fmla="*/ 2147483647 w 32"/>
            <a:gd name="T15" fmla="*/ 2147483647 h 27"/>
            <a:gd name="T16" fmla="*/ 2147483647 w 32"/>
            <a:gd name="T17" fmla="*/ 2147483647 h 27"/>
            <a:gd name="T18" fmla="*/ 2147483647 w 32"/>
            <a:gd name="T19" fmla="*/ 2147483647 h 27"/>
            <a:gd name="T20" fmla="*/ 2147483647 w 32"/>
            <a:gd name="T21" fmla="*/ 2147483647 h 27"/>
            <a:gd name="T22" fmla="*/ 2147483647 w 32"/>
            <a:gd name="T23" fmla="*/ 2147483647 h 27"/>
            <a:gd name="T24" fmla="*/ 2147483647 w 32"/>
            <a:gd name="T25" fmla="*/ 2147483647 h 27"/>
            <a:gd name="T26" fmla="*/ 2147483647 w 32"/>
            <a:gd name="T27" fmla="*/ 0 h 27"/>
            <a:gd name="T28" fmla="*/ 2147483647 w 32"/>
            <a:gd name="T29" fmla="*/ 2147483647 h 27"/>
            <a:gd name="T30" fmla="*/ 2147483647 w 32"/>
            <a:gd name="T31" fmla="*/ 2147483647 h 27"/>
            <a:gd name="T32" fmla="*/ 2147483647 w 32"/>
            <a:gd name="T33" fmla="*/ 2147483647 h 27"/>
            <a:gd name="T34" fmla="*/ 2147483647 w 32"/>
            <a:gd name="T35" fmla="*/ 2147483647 h 27"/>
            <a:gd name="T36" fmla="*/ 2147483647 w 32"/>
            <a:gd name="T37" fmla="*/ 2147483647 h 27"/>
            <a:gd name="T38" fmla="*/ 2147483647 w 32"/>
            <a:gd name="T39" fmla="*/ 2147483647 h 27"/>
            <a:gd name="T40" fmla="*/ 0 w 32"/>
            <a:gd name="T41" fmla="*/ 2147483647 h 27"/>
            <a:gd name="T42" fmla="*/ 2147483647 w 32"/>
            <a:gd name="T43" fmla="*/ 2147483647 h 27"/>
            <a:gd name="T44" fmla="*/ 2147483647 w 32"/>
            <a:gd name="T45" fmla="*/ 2147483647 h 27"/>
            <a:gd name="T46" fmla="*/ 2147483647 w 32"/>
            <a:gd name="T47" fmla="*/ 2147483647 h 27"/>
            <a:gd name="T48" fmla="*/ 2147483647 w 32"/>
            <a:gd name="T49" fmla="*/ 2147483647 h 27"/>
            <a:gd name="T50" fmla="*/ 2147483647 w 32"/>
            <a:gd name="T51" fmla="*/ 2147483647 h 27"/>
            <a:gd name="T52" fmla="*/ 2147483647 w 32"/>
            <a:gd name="T53" fmla="*/ 2147483647 h 27"/>
            <a:gd name="T54" fmla="*/ 2147483647 w 32"/>
            <a:gd name="T55" fmla="*/ 2147483647 h 27"/>
            <a:gd name="T56" fmla="*/ 2147483647 w 32"/>
            <a:gd name="T57" fmla="*/ 2147483647 h 27"/>
            <a:gd name="T58" fmla="*/ 2147483647 w 32"/>
            <a:gd name="T59" fmla="*/ 2147483647 h 27"/>
            <a:gd name="T60" fmla="*/ 2147483647 w 32"/>
            <a:gd name="T61" fmla="*/ 2147483647 h 27"/>
            <a:gd name="T62" fmla="*/ 2147483647 w 32"/>
            <a:gd name="T63" fmla="*/ 2147483647 h 27"/>
            <a:gd name="T64" fmla="*/ 2147483647 w 32"/>
            <a:gd name="T65" fmla="*/ 2147483647 h 27"/>
            <a:gd name="T66" fmla="*/ 2147483647 w 32"/>
            <a:gd name="T67" fmla="*/ 2147483647 h 27"/>
            <a:gd name="T68" fmla="*/ 2147483647 w 32"/>
            <a:gd name="T69" fmla="*/ 2147483647 h 27"/>
            <a:gd name="T70" fmla="*/ 2147483647 w 32"/>
            <a:gd name="T71" fmla="*/ 2147483647 h 27"/>
            <a:gd name="T72" fmla="*/ 2147483647 w 32"/>
            <a:gd name="T73" fmla="*/ 2147483647 h 27"/>
            <a:gd name="T74" fmla="*/ 2147483647 w 32"/>
            <a:gd name="T75" fmla="*/ 2147483647 h 27"/>
            <a:gd name="T76" fmla="*/ 2147483647 w 32"/>
            <a:gd name="T77" fmla="*/ 2147483647 h 27"/>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w 32"/>
            <a:gd name="T118" fmla="*/ 0 h 27"/>
            <a:gd name="T119" fmla="*/ 32 w 32"/>
            <a:gd name="T120" fmla="*/ 27 h 27"/>
          </a:gdLst>
          <a:ahLst/>
          <a:cxnLst>
            <a:cxn ang="T78">
              <a:pos x="T0" y="T1"/>
            </a:cxn>
            <a:cxn ang="T79">
              <a:pos x="T2" y="T3"/>
            </a:cxn>
            <a:cxn ang="T80">
              <a:pos x="T4" y="T5"/>
            </a:cxn>
            <a:cxn ang="T81">
              <a:pos x="T6" y="T7"/>
            </a:cxn>
            <a:cxn ang="T82">
              <a:pos x="T8" y="T9"/>
            </a:cxn>
            <a:cxn ang="T83">
              <a:pos x="T10" y="T11"/>
            </a:cxn>
            <a:cxn ang="T84">
              <a:pos x="T12" y="T13"/>
            </a:cxn>
            <a:cxn ang="T85">
              <a:pos x="T14" y="T15"/>
            </a:cxn>
            <a:cxn ang="T86">
              <a:pos x="T16" y="T17"/>
            </a:cxn>
            <a:cxn ang="T87">
              <a:pos x="T18" y="T19"/>
            </a:cxn>
            <a:cxn ang="T88">
              <a:pos x="T20" y="T21"/>
            </a:cxn>
            <a:cxn ang="T89">
              <a:pos x="T22" y="T23"/>
            </a:cxn>
            <a:cxn ang="T90">
              <a:pos x="T24" y="T25"/>
            </a:cxn>
            <a:cxn ang="T91">
              <a:pos x="T26" y="T27"/>
            </a:cxn>
            <a:cxn ang="T92">
              <a:pos x="T28" y="T29"/>
            </a:cxn>
            <a:cxn ang="T93">
              <a:pos x="T30" y="T31"/>
            </a:cxn>
            <a:cxn ang="T94">
              <a:pos x="T32" y="T33"/>
            </a:cxn>
            <a:cxn ang="T95">
              <a:pos x="T34" y="T35"/>
            </a:cxn>
            <a:cxn ang="T96">
              <a:pos x="T36" y="T37"/>
            </a:cxn>
            <a:cxn ang="T97">
              <a:pos x="T38" y="T39"/>
            </a:cxn>
            <a:cxn ang="T98">
              <a:pos x="T40" y="T41"/>
            </a:cxn>
            <a:cxn ang="T99">
              <a:pos x="T42" y="T43"/>
            </a:cxn>
            <a:cxn ang="T100">
              <a:pos x="T44" y="T45"/>
            </a:cxn>
            <a:cxn ang="T101">
              <a:pos x="T46" y="T47"/>
            </a:cxn>
            <a:cxn ang="T102">
              <a:pos x="T48" y="T49"/>
            </a:cxn>
            <a:cxn ang="T103">
              <a:pos x="T50" y="T51"/>
            </a:cxn>
            <a:cxn ang="T104">
              <a:pos x="T52" y="T53"/>
            </a:cxn>
            <a:cxn ang="T105">
              <a:pos x="T54" y="T55"/>
            </a:cxn>
            <a:cxn ang="T106">
              <a:pos x="T56" y="T57"/>
            </a:cxn>
            <a:cxn ang="T107">
              <a:pos x="T58" y="T59"/>
            </a:cxn>
            <a:cxn ang="T108">
              <a:pos x="T60" y="T61"/>
            </a:cxn>
            <a:cxn ang="T109">
              <a:pos x="T62" y="T63"/>
            </a:cxn>
            <a:cxn ang="T110">
              <a:pos x="T64" y="T65"/>
            </a:cxn>
            <a:cxn ang="T111">
              <a:pos x="T66" y="T67"/>
            </a:cxn>
            <a:cxn ang="T112">
              <a:pos x="T68" y="T69"/>
            </a:cxn>
            <a:cxn ang="T113">
              <a:pos x="T70" y="T71"/>
            </a:cxn>
            <a:cxn ang="T114">
              <a:pos x="T72" y="T73"/>
            </a:cxn>
            <a:cxn ang="T115">
              <a:pos x="T74" y="T75"/>
            </a:cxn>
            <a:cxn ang="T116">
              <a:pos x="T76" y="T77"/>
            </a:cxn>
          </a:cxnLst>
          <a:rect l="T117" t="T118" r="T119" b="T120"/>
          <a:pathLst>
            <a:path w="32" h="27">
              <a:moveTo>
                <a:pt x="32" y="8"/>
              </a:moveTo>
              <a:lnTo>
                <a:pt x="31" y="6"/>
              </a:lnTo>
              <a:lnTo>
                <a:pt x="32" y="4"/>
              </a:lnTo>
              <a:lnTo>
                <a:pt x="29" y="2"/>
              </a:lnTo>
              <a:lnTo>
                <a:pt x="26" y="2"/>
              </a:lnTo>
              <a:lnTo>
                <a:pt x="25" y="3"/>
              </a:lnTo>
              <a:lnTo>
                <a:pt x="21" y="0"/>
              </a:lnTo>
              <a:lnTo>
                <a:pt x="20" y="3"/>
              </a:lnTo>
              <a:lnTo>
                <a:pt x="17" y="4"/>
              </a:lnTo>
              <a:lnTo>
                <a:pt x="16" y="5"/>
              </a:lnTo>
              <a:lnTo>
                <a:pt x="14" y="2"/>
              </a:lnTo>
              <a:lnTo>
                <a:pt x="11" y="1"/>
              </a:lnTo>
              <a:lnTo>
                <a:pt x="10" y="2"/>
              </a:lnTo>
              <a:lnTo>
                <a:pt x="7" y="0"/>
              </a:lnTo>
              <a:lnTo>
                <a:pt x="6" y="1"/>
              </a:lnTo>
              <a:lnTo>
                <a:pt x="3" y="1"/>
              </a:lnTo>
              <a:lnTo>
                <a:pt x="2" y="2"/>
              </a:lnTo>
              <a:lnTo>
                <a:pt x="2" y="5"/>
              </a:lnTo>
              <a:lnTo>
                <a:pt x="3" y="7"/>
              </a:lnTo>
              <a:lnTo>
                <a:pt x="2" y="9"/>
              </a:lnTo>
              <a:lnTo>
                <a:pt x="0" y="9"/>
              </a:lnTo>
              <a:lnTo>
                <a:pt x="1" y="11"/>
              </a:lnTo>
              <a:lnTo>
                <a:pt x="1" y="14"/>
              </a:lnTo>
              <a:lnTo>
                <a:pt x="4" y="15"/>
              </a:lnTo>
              <a:lnTo>
                <a:pt x="5" y="18"/>
              </a:lnTo>
              <a:lnTo>
                <a:pt x="7" y="21"/>
              </a:lnTo>
              <a:lnTo>
                <a:pt x="7" y="24"/>
              </a:lnTo>
              <a:lnTo>
                <a:pt x="9" y="25"/>
              </a:lnTo>
              <a:lnTo>
                <a:pt x="10" y="27"/>
              </a:lnTo>
              <a:lnTo>
                <a:pt x="14" y="27"/>
              </a:lnTo>
              <a:lnTo>
                <a:pt x="16" y="24"/>
              </a:lnTo>
              <a:lnTo>
                <a:pt x="18" y="22"/>
              </a:lnTo>
              <a:lnTo>
                <a:pt x="20" y="23"/>
              </a:lnTo>
              <a:lnTo>
                <a:pt x="20" y="21"/>
              </a:lnTo>
              <a:lnTo>
                <a:pt x="24" y="20"/>
              </a:lnTo>
              <a:lnTo>
                <a:pt x="26" y="16"/>
              </a:lnTo>
              <a:lnTo>
                <a:pt x="29" y="14"/>
              </a:lnTo>
              <a:lnTo>
                <a:pt x="31" y="12"/>
              </a:lnTo>
              <a:lnTo>
                <a:pt x="32" y="8"/>
              </a:lnTo>
              <a:close/>
            </a:path>
          </a:pathLst>
        </a:custGeom>
        <a:solidFill>
          <a:srgbClr val="37CE04"/>
        </a:solidFill>
        <a:ln w="9525">
          <a:solidFill>
            <a:srgbClr val="000000"/>
          </a:solidFill>
          <a:miter lim="800000"/>
          <a:headEnd/>
          <a:tailEnd/>
        </a:ln>
      </xdr:spPr>
    </xdr:sp>
    <xdr:clientData/>
  </xdr:twoCellAnchor>
  <xdr:twoCellAnchor>
    <xdr:from>
      <xdr:col>4</xdr:col>
      <xdr:colOff>152400</xdr:colOff>
      <xdr:row>22</xdr:row>
      <xdr:rowOff>0</xdr:rowOff>
    </xdr:from>
    <xdr:to>
      <xdr:col>4</xdr:col>
      <xdr:colOff>552450</xdr:colOff>
      <xdr:row>23</xdr:row>
      <xdr:rowOff>123825</xdr:rowOff>
    </xdr:to>
    <xdr:sp macro="modRegionSelect.Region_Click" textlink="">
      <xdr:nvSpPr>
        <xdr:cNvPr id="125142" name="ShapeReg_28"/>
        <xdr:cNvSpPr>
          <a:spLocks/>
        </xdr:cNvSpPr>
      </xdr:nvSpPr>
      <xdr:spPr bwMode="auto">
        <a:xfrm>
          <a:off x="2190750" y="3686175"/>
          <a:ext cx="400050" cy="285750"/>
        </a:xfrm>
        <a:custGeom>
          <a:avLst/>
          <a:gdLst>
            <a:gd name="T0" fmla="*/ 2147483647 w 42"/>
            <a:gd name="T1" fmla="*/ 2147483647 h 30"/>
            <a:gd name="T2" fmla="*/ 2147483647 w 42"/>
            <a:gd name="T3" fmla="*/ 0 h 30"/>
            <a:gd name="T4" fmla="*/ 2147483647 w 42"/>
            <a:gd name="T5" fmla="*/ 2147483647 h 30"/>
            <a:gd name="T6" fmla="*/ 2147483647 w 42"/>
            <a:gd name="T7" fmla="*/ 2147483647 h 30"/>
            <a:gd name="T8" fmla="*/ 2147483647 w 42"/>
            <a:gd name="T9" fmla="*/ 2147483647 h 30"/>
            <a:gd name="T10" fmla="*/ 2147483647 w 42"/>
            <a:gd name="T11" fmla="*/ 2147483647 h 30"/>
            <a:gd name="T12" fmla="*/ 2147483647 w 42"/>
            <a:gd name="T13" fmla="*/ 2147483647 h 30"/>
            <a:gd name="T14" fmla="*/ 2147483647 w 42"/>
            <a:gd name="T15" fmla="*/ 2147483647 h 30"/>
            <a:gd name="T16" fmla="*/ 2147483647 w 42"/>
            <a:gd name="T17" fmla="*/ 2147483647 h 30"/>
            <a:gd name="T18" fmla="*/ 2147483647 w 42"/>
            <a:gd name="T19" fmla="*/ 2147483647 h 30"/>
            <a:gd name="T20" fmla="*/ 2147483647 w 42"/>
            <a:gd name="T21" fmla="*/ 2147483647 h 30"/>
            <a:gd name="T22" fmla="*/ 2147483647 w 42"/>
            <a:gd name="T23" fmla="*/ 2147483647 h 30"/>
            <a:gd name="T24" fmla="*/ 2147483647 w 42"/>
            <a:gd name="T25" fmla="*/ 2147483647 h 30"/>
            <a:gd name="T26" fmla="*/ 2147483647 w 42"/>
            <a:gd name="T27" fmla="*/ 2147483647 h 30"/>
            <a:gd name="T28" fmla="*/ 2147483647 w 42"/>
            <a:gd name="T29" fmla="*/ 2147483647 h 30"/>
            <a:gd name="T30" fmla="*/ 2147483647 w 42"/>
            <a:gd name="T31" fmla="*/ 2147483647 h 30"/>
            <a:gd name="T32" fmla="*/ 2147483647 w 42"/>
            <a:gd name="T33" fmla="*/ 2147483647 h 30"/>
            <a:gd name="T34" fmla="*/ 2147483647 w 42"/>
            <a:gd name="T35" fmla="*/ 2147483647 h 30"/>
            <a:gd name="T36" fmla="*/ 2147483647 w 42"/>
            <a:gd name="T37" fmla="*/ 2147483647 h 30"/>
            <a:gd name="T38" fmla="*/ 2147483647 w 42"/>
            <a:gd name="T39" fmla="*/ 2147483647 h 30"/>
            <a:gd name="T40" fmla="*/ 2147483647 w 42"/>
            <a:gd name="T41" fmla="*/ 2147483647 h 30"/>
            <a:gd name="T42" fmla="*/ 2147483647 w 42"/>
            <a:gd name="T43" fmla="*/ 2147483647 h 30"/>
            <a:gd name="T44" fmla="*/ 2147483647 w 42"/>
            <a:gd name="T45" fmla="*/ 2147483647 h 30"/>
            <a:gd name="T46" fmla="*/ 2147483647 w 42"/>
            <a:gd name="T47" fmla="*/ 2147483647 h 30"/>
            <a:gd name="T48" fmla="*/ 2147483647 w 42"/>
            <a:gd name="T49" fmla="*/ 2147483647 h 30"/>
            <a:gd name="T50" fmla="*/ 2147483647 w 42"/>
            <a:gd name="T51" fmla="*/ 2147483647 h 30"/>
            <a:gd name="T52" fmla="*/ 2147483647 w 42"/>
            <a:gd name="T53" fmla="*/ 2147483647 h 30"/>
            <a:gd name="T54" fmla="*/ 2147483647 w 42"/>
            <a:gd name="T55" fmla="*/ 2147483647 h 30"/>
            <a:gd name="T56" fmla="*/ 2147483647 w 42"/>
            <a:gd name="T57" fmla="*/ 2147483647 h 30"/>
            <a:gd name="T58" fmla="*/ 2147483647 w 42"/>
            <a:gd name="T59" fmla="*/ 2147483647 h 30"/>
            <a:gd name="T60" fmla="*/ 2147483647 w 42"/>
            <a:gd name="T61" fmla="*/ 2147483647 h 30"/>
            <a:gd name="T62" fmla="*/ 2147483647 w 42"/>
            <a:gd name="T63" fmla="*/ 2147483647 h 30"/>
            <a:gd name="T64" fmla="*/ 2147483647 w 42"/>
            <a:gd name="T65" fmla="*/ 2147483647 h 30"/>
            <a:gd name="T66" fmla="*/ 2147483647 w 42"/>
            <a:gd name="T67" fmla="*/ 2147483647 h 30"/>
            <a:gd name="T68" fmla="*/ 2147483647 w 42"/>
            <a:gd name="T69" fmla="*/ 2147483647 h 30"/>
            <a:gd name="T70" fmla="*/ 2147483647 w 42"/>
            <a:gd name="T71" fmla="*/ 2147483647 h 30"/>
            <a:gd name="T72" fmla="*/ 2147483647 w 42"/>
            <a:gd name="T73" fmla="*/ 2147483647 h 30"/>
            <a:gd name="T74" fmla="*/ 2147483647 w 42"/>
            <a:gd name="T75" fmla="*/ 2147483647 h 30"/>
            <a:gd name="T76" fmla="*/ 2147483647 w 42"/>
            <a:gd name="T77" fmla="*/ 2147483647 h 30"/>
            <a:gd name="T78" fmla="*/ 2147483647 w 42"/>
            <a:gd name="T79" fmla="*/ 2147483647 h 30"/>
            <a:gd name="T80" fmla="*/ 2147483647 w 42"/>
            <a:gd name="T81" fmla="*/ 2147483647 h 30"/>
            <a:gd name="T82" fmla="*/ 2147483647 w 42"/>
            <a:gd name="T83" fmla="*/ 2147483647 h 30"/>
            <a:gd name="T84" fmla="*/ 0 w 42"/>
            <a:gd name="T85" fmla="*/ 2147483647 h 30"/>
            <a:gd name="T86" fmla="*/ 0 w 42"/>
            <a:gd name="T87" fmla="*/ 2147483647 h 30"/>
            <a:gd name="T88" fmla="*/ 2147483647 w 42"/>
            <a:gd name="T89" fmla="*/ 2147483647 h 30"/>
            <a:gd name="T90" fmla="*/ 2147483647 w 42"/>
            <a:gd name="T91" fmla="*/ 2147483647 h 30"/>
            <a:gd name="T92" fmla="*/ 2147483647 w 42"/>
            <a:gd name="T93" fmla="*/ 2147483647 h 30"/>
            <a:gd name="T94" fmla="*/ 2147483647 w 42"/>
            <a:gd name="T95" fmla="*/ 2147483647 h 30"/>
            <a:gd name="T96" fmla="*/ 2147483647 w 42"/>
            <a:gd name="T97" fmla="*/ 2147483647 h 30"/>
            <a:gd name="T98" fmla="*/ 2147483647 w 42"/>
            <a:gd name="T99" fmla="*/ 2147483647 h 30"/>
            <a:gd name="T100" fmla="*/ 2147483647 w 42"/>
            <a:gd name="T101" fmla="*/ 2147483647 h 30"/>
            <a:gd name="T102" fmla="*/ 2147483647 w 42"/>
            <a:gd name="T103" fmla="*/ 2147483647 h 30"/>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42"/>
            <a:gd name="T157" fmla="*/ 0 h 30"/>
            <a:gd name="T158" fmla="*/ 42 w 42"/>
            <a:gd name="T159" fmla="*/ 30 h 30"/>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42" h="30">
              <a:moveTo>
                <a:pt x="7" y="3"/>
              </a:moveTo>
              <a:lnTo>
                <a:pt x="10" y="0"/>
              </a:lnTo>
              <a:lnTo>
                <a:pt x="12" y="1"/>
              </a:lnTo>
              <a:lnTo>
                <a:pt x="14" y="1"/>
              </a:lnTo>
              <a:lnTo>
                <a:pt x="16" y="2"/>
              </a:lnTo>
              <a:lnTo>
                <a:pt x="17" y="2"/>
              </a:lnTo>
              <a:lnTo>
                <a:pt x="19" y="5"/>
              </a:lnTo>
              <a:lnTo>
                <a:pt x="22" y="2"/>
              </a:lnTo>
              <a:lnTo>
                <a:pt x="25" y="2"/>
              </a:lnTo>
              <a:lnTo>
                <a:pt x="26" y="4"/>
              </a:lnTo>
              <a:lnTo>
                <a:pt x="25" y="7"/>
              </a:lnTo>
              <a:lnTo>
                <a:pt x="27" y="10"/>
              </a:lnTo>
              <a:lnTo>
                <a:pt x="29" y="10"/>
              </a:lnTo>
              <a:lnTo>
                <a:pt x="29" y="13"/>
              </a:lnTo>
              <a:lnTo>
                <a:pt x="31" y="14"/>
              </a:lnTo>
              <a:lnTo>
                <a:pt x="32" y="15"/>
              </a:lnTo>
              <a:lnTo>
                <a:pt x="35" y="15"/>
              </a:lnTo>
              <a:lnTo>
                <a:pt x="35" y="17"/>
              </a:lnTo>
              <a:lnTo>
                <a:pt x="37" y="17"/>
              </a:lnTo>
              <a:lnTo>
                <a:pt x="37" y="20"/>
              </a:lnTo>
              <a:lnTo>
                <a:pt x="42" y="23"/>
              </a:lnTo>
              <a:lnTo>
                <a:pt x="42" y="27"/>
              </a:lnTo>
              <a:lnTo>
                <a:pt x="41" y="29"/>
              </a:lnTo>
              <a:lnTo>
                <a:pt x="38" y="29"/>
              </a:lnTo>
              <a:lnTo>
                <a:pt x="35" y="30"/>
              </a:lnTo>
              <a:lnTo>
                <a:pt x="32" y="29"/>
              </a:lnTo>
              <a:lnTo>
                <a:pt x="29" y="29"/>
              </a:lnTo>
              <a:lnTo>
                <a:pt x="26" y="29"/>
              </a:lnTo>
              <a:lnTo>
                <a:pt x="22" y="27"/>
              </a:lnTo>
              <a:lnTo>
                <a:pt x="21" y="27"/>
              </a:lnTo>
              <a:lnTo>
                <a:pt x="19" y="29"/>
              </a:lnTo>
              <a:lnTo>
                <a:pt x="17" y="30"/>
              </a:lnTo>
              <a:lnTo>
                <a:pt x="14" y="28"/>
              </a:lnTo>
              <a:lnTo>
                <a:pt x="12" y="28"/>
              </a:lnTo>
              <a:lnTo>
                <a:pt x="9" y="27"/>
              </a:lnTo>
              <a:lnTo>
                <a:pt x="4" y="27"/>
              </a:lnTo>
              <a:lnTo>
                <a:pt x="5" y="25"/>
              </a:lnTo>
              <a:lnTo>
                <a:pt x="7" y="23"/>
              </a:lnTo>
              <a:lnTo>
                <a:pt x="6" y="21"/>
              </a:lnTo>
              <a:lnTo>
                <a:pt x="3" y="21"/>
              </a:lnTo>
              <a:lnTo>
                <a:pt x="3" y="20"/>
              </a:lnTo>
              <a:lnTo>
                <a:pt x="1" y="20"/>
              </a:lnTo>
              <a:lnTo>
                <a:pt x="0" y="18"/>
              </a:lnTo>
              <a:lnTo>
                <a:pt x="0" y="16"/>
              </a:lnTo>
              <a:lnTo>
                <a:pt x="2" y="16"/>
              </a:lnTo>
              <a:lnTo>
                <a:pt x="3" y="15"/>
              </a:lnTo>
              <a:lnTo>
                <a:pt x="2" y="12"/>
              </a:lnTo>
              <a:lnTo>
                <a:pt x="4" y="11"/>
              </a:lnTo>
              <a:lnTo>
                <a:pt x="6" y="11"/>
              </a:lnTo>
              <a:lnTo>
                <a:pt x="7" y="9"/>
              </a:lnTo>
              <a:lnTo>
                <a:pt x="7" y="6"/>
              </a:lnTo>
              <a:lnTo>
                <a:pt x="7" y="3"/>
              </a:lnTo>
              <a:close/>
            </a:path>
          </a:pathLst>
        </a:custGeom>
        <a:solidFill>
          <a:srgbClr val="C7CB8F"/>
        </a:solidFill>
        <a:ln w="9525">
          <a:solidFill>
            <a:srgbClr val="000000"/>
          </a:solidFill>
          <a:miter lim="800000"/>
          <a:headEnd/>
          <a:tailEnd/>
        </a:ln>
      </xdr:spPr>
    </xdr:sp>
    <xdr:clientData/>
  </xdr:twoCellAnchor>
  <xdr:twoCellAnchor>
    <xdr:from>
      <xdr:col>3</xdr:col>
      <xdr:colOff>228600</xdr:colOff>
      <xdr:row>20</xdr:row>
      <xdr:rowOff>123825</xdr:rowOff>
    </xdr:from>
    <xdr:to>
      <xdr:col>4</xdr:col>
      <xdr:colOff>57150</xdr:colOff>
      <xdr:row>24</xdr:row>
      <xdr:rowOff>47625</xdr:rowOff>
    </xdr:to>
    <xdr:sp macro="modRegionSelect.Region_Click" textlink="">
      <xdr:nvSpPr>
        <xdr:cNvPr id="125143" name="ShapeReg_48"/>
        <xdr:cNvSpPr>
          <a:spLocks/>
        </xdr:cNvSpPr>
      </xdr:nvSpPr>
      <xdr:spPr bwMode="auto">
        <a:xfrm>
          <a:off x="1657350" y="3486150"/>
          <a:ext cx="438150" cy="571500"/>
        </a:xfrm>
        <a:custGeom>
          <a:avLst/>
          <a:gdLst>
            <a:gd name="T0" fmla="*/ 2147483647 w 46"/>
            <a:gd name="T1" fmla="*/ 2147483647 h 60"/>
            <a:gd name="T2" fmla="*/ 2147483647 w 46"/>
            <a:gd name="T3" fmla="*/ 2147483647 h 60"/>
            <a:gd name="T4" fmla="*/ 2147483647 w 46"/>
            <a:gd name="T5" fmla="*/ 2147483647 h 60"/>
            <a:gd name="T6" fmla="*/ 2147483647 w 46"/>
            <a:gd name="T7" fmla="*/ 2147483647 h 60"/>
            <a:gd name="T8" fmla="*/ 2147483647 w 46"/>
            <a:gd name="T9" fmla="*/ 2147483647 h 60"/>
            <a:gd name="T10" fmla="*/ 2147483647 w 46"/>
            <a:gd name="T11" fmla="*/ 2147483647 h 60"/>
            <a:gd name="T12" fmla="*/ 2147483647 w 46"/>
            <a:gd name="T13" fmla="*/ 0 h 60"/>
            <a:gd name="T14" fmla="*/ 2147483647 w 46"/>
            <a:gd name="T15" fmla="*/ 2147483647 h 60"/>
            <a:gd name="T16" fmla="*/ 2147483647 w 46"/>
            <a:gd name="T17" fmla="*/ 2147483647 h 60"/>
            <a:gd name="T18" fmla="*/ 2147483647 w 46"/>
            <a:gd name="T19" fmla="*/ 2147483647 h 60"/>
            <a:gd name="T20" fmla="*/ 2147483647 w 46"/>
            <a:gd name="T21" fmla="*/ 2147483647 h 60"/>
            <a:gd name="T22" fmla="*/ 2147483647 w 46"/>
            <a:gd name="T23" fmla="*/ 2147483647 h 60"/>
            <a:gd name="T24" fmla="*/ 2147483647 w 46"/>
            <a:gd name="T25" fmla="*/ 2147483647 h 60"/>
            <a:gd name="T26" fmla="*/ 2147483647 w 46"/>
            <a:gd name="T27" fmla="*/ 2147483647 h 60"/>
            <a:gd name="T28" fmla="*/ 2147483647 w 46"/>
            <a:gd name="T29" fmla="*/ 2147483647 h 60"/>
            <a:gd name="T30" fmla="*/ 2147483647 w 46"/>
            <a:gd name="T31" fmla="*/ 2147483647 h 60"/>
            <a:gd name="T32" fmla="*/ 0 w 46"/>
            <a:gd name="T33" fmla="*/ 2147483647 h 60"/>
            <a:gd name="T34" fmla="*/ 0 w 46"/>
            <a:gd name="T35" fmla="*/ 2147483647 h 60"/>
            <a:gd name="T36" fmla="*/ 0 w 46"/>
            <a:gd name="T37" fmla="*/ 2147483647 h 60"/>
            <a:gd name="T38" fmla="*/ 2147483647 w 46"/>
            <a:gd name="T39" fmla="*/ 2147483647 h 60"/>
            <a:gd name="T40" fmla="*/ 2147483647 w 46"/>
            <a:gd name="T41" fmla="*/ 2147483647 h 60"/>
            <a:gd name="T42" fmla="*/ 2147483647 w 46"/>
            <a:gd name="T43" fmla="*/ 2147483647 h 60"/>
            <a:gd name="T44" fmla="*/ 2147483647 w 46"/>
            <a:gd name="T45" fmla="*/ 2147483647 h 60"/>
            <a:gd name="T46" fmla="*/ 2147483647 w 46"/>
            <a:gd name="T47" fmla="*/ 2147483647 h 60"/>
            <a:gd name="T48" fmla="*/ 2147483647 w 46"/>
            <a:gd name="T49" fmla="*/ 2147483647 h 60"/>
            <a:gd name="T50" fmla="*/ 2147483647 w 46"/>
            <a:gd name="T51" fmla="*/ 2147483647 h 60"/>
            <a:gd name="T52" fmla="*/ 2147483647 w 46"/>
            <a:gd name="T53" fmla="*/ 2147483647 h 60"/>
            <a:gd name="T54" fmla="*/ 2147483647 w 46"/>
            <a:gd name="T55" fmla="*/ 2147483647 h 60"/>
            <a:gd name="T56" fmla="*/ 2147483647 w 46"/>
            <a:gd name="T57" fmla="*/ 2147483647 h 60"/>
            <a:gd name="T58" fmla="*/ 2147483647 w 46"/>
            <a:gd name="T59" fmla="*/ 2147483647 h 60"/>
            <a:gd name="T60" fmla="*/ 2147483647 w 46"/>
            <a:gd name="T61" fmla="*/ 2147483647 h 60"/>
            <a:gd name="T62" fmla="*/ 2147483647 w 46"/>
            <a:gd name="T63" fmla="*/ 2147483647 h 60"/>
            <a:gd name="T64" fmla="*/ 2147483647 w 46"/>
            <a:gd name="T65" fmla="*/ 2147483647 h 60"/>
            <a:gd name="T66" fmla="*/ 2147483647 w 46"/>
            <a:gd name="T67" fmla="*/ 2147483647 h 60"/>
            <a:gd name="T68" fmla="*/ 2147483647 w 46"/>
            <a:gd name="T69" fmla="*/ 2147483647 h 60"/>
            <a:gd name="T70" fmla="*/ 2147483647 w 46"/>
            <a:gd name="T71" fmla="*/ 2147483647 h 60"/>
            <a:gd name="T72" fmla="*/ 2147483647 w 46"/>
            <a:gd name="T73" fmla="*/ 2147483647 h 60"/>
            <a:gd name="T74" fmla="*/ 2147483647 w 46"/>
            <a:gd name="T75" fmla="*/ 2147483647 h 60"/>
            <a:gd name="T76" fmla="*/ 2147483647 w 46"/>
            <a:gd name="T77" fmla="*/ 2147483647 h 60"/>
            <a:gd name="T78" fmla="*/ 2147483647 w 46"/>
            <a:gd name="T79" fmla="*/ 2147483647 h 60"/>
            <a:gd name="T80" fmla="*/ 2147483647 w 46"/>
            <a:gd name="T81" fmla="*/ 2147483647 h 60"/>
            <a:gd name="T82" fmla="*/ 2147483647 w 46"/>
            <a:gd name="T83" fmla="*/ 2147483647 h 60"/>
            <a:gd name="T84" fmla="*/ 2147483647 w 46"/>
            <a:gd name="T85" fmla="*/ 2147483647 h 60"/>
            <a:gd name="T86" fmla="*/ 2147483647 w 46"/>
            <a:gd name="T87" fmla="*/ 2147483647 h 60"/>
            <a:gd name="T88" fmla="*/ 2147483647 w 46"/>
            <a:gd name="T89" fmla="*/ 2147483647 h 60"/>
            <a:gd name="T90" fmla="*/ 2147483647 w 46"/>
            <a:gd name="T91" fmla="*/ 2147483647 h 60"/>
            <a:gd name="T92" fmla="*/ 2147483647 w 46"/>
            <a:gd name="T93" fmla="*/ 2147483647 h 60"/>
            <a:gd name="T94" fmla="*/ 2147483647 w 46"/>
            <a:gd name="T95" fmla="*/ 2147483647 h 60"/>
            <a:gd name="T96" fmla="*/ 2147483647 w 46"/>
            <a:gd name="T97" fmla="*/ 2147483647 h 60"/>
            <a:gd name="T98" fmla="*/ 2147483647 w 46"/>
            <a:gd name="T99" fmla="*/ 2147483647 h 60"/>
            <a:gd name="T100" fmla="*/ 2147483647 w 46"/>
            <a:gd name="T101" fmla="*/ 2147483647 h 60"/>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w 46"/>
            <a:gd name="T154" fmla="*/ 0 h 60"/>
            <a:gd name="T155" fmla="*/ 46 w 46"/>
            <a:gd name="T156" fmla="*/ 60 h 60"/>
          </a:gdLst>
          <a:ahLst/>
          <a:cxnLst>
            <a:cxn ang="T102">
              <a:pos x="T0" y="T1"/>
            </a:cxn>
            <a:cxn ang="T103">
              <a:pos x="T2" y="T3"/>
            </a:cxn>
            <a:cxn ang="T104">
              <a:pos x="T4" y="T5"/>
            </a:cxn>
            <a:cxn ang="T105">
              <a:pos x="T6" y="T7"/>
            </a:cxn>
            <a:cxn ang="T106">
              <a:pos x="T8" y="T9"/>
            </a:cxn>
            <a:cxn ang="T107">
              <a:pos x="T10" y="T11"/>
            </a:cxn>
            <a:cxn ang="T108">
              <a:pos x="T12" y="T13"/>
            </a:cxn>
            <a:cxn ang="T109">
              <a:pos x="T14" y="T15"/>
            </a:cxn>
            <a:cxn ang="T110">
              <a:pos x="T16" y="T17"/>
            </a:cxn>
            <a:cxn ang="T111">
              <a:pos x="T18" y="T19"/>
            </a:cxn>
            <a:cxn ang="T112">
              <a:pos x="T20" y="T21"/>
            </a:cxn>
            <a:cxn ang="T113">
              <a:pos x="T22" y="T23"/>
            </a:cxn>
            <a:cxn ang="T114">
              <a:pos x="T24" y="T25"/>
            </a:cxn>
            <a:cxn ang="T115">
              <a:pos x="T26" y="T27"/>
            </a:cxn>
            <a:cxn ang="T116">
              <a:pos x="T28" y="T29"/>
            </a:cxn>
            <a:cxn ang="T117">
              <a:pos x="T30" y="T31"/>
            </a:cxn>
            <a:cxn ang="T118">
              <a:pos x="T32" y="T33"/>
            </a:cxn>
            <a:cxn ang="T119">
              <a:pos x="T34" y="T35"/>
            </a:cxn>
            <a:cxn ang="T120">
              <a:pos x="T36" y="T37"/>
            </a:cxn>
            <a:cxn ang="T121">
              <a:pos x="T38" y="T39"/>
            </a:cxn>
            <a:cxn ang="T122">
              <a:pos x="T40" y="T41"/>
            </a:cxn>
            <a:cxn ang="T123">
              <a:pos x="T42" y="T43"/>
            </a:cxn>
            <a:cxn ang="T124">
              <a:pos x="T44" y="T45"/>
            </a:cxn>
            <a:cxn ang="T125">
              <a:pos x="T46" y="T47"/>
            </a:cxn>
            <a:cxn ang="T126">
              <a:pos x="T48" y="T49"/>
            </a:cxn>
            <a:cxn ang="T127">
              <a:pos x="T50" y="T51"/>
            </a:cxn>
            <a:cxn ang="T128">
              <a:pos x="T52" y="T53"/>
            </a:cxn>
            <a:cxn ang="T129">
              <a:pos x="T54" y="T55"/>
            </a:cxn>
            <a:cxn ang="T130">
              <a:pos x="T56" y="T57"/>
            </a:cxn>
            <a:cxn ang="T131">
              <a:pos x="T58" y="T59"/>
            </a:cxn>
            <a:cxn ang="T132">
              <a:pos x="T60" y="T61"/>
            </a:cxn>
            <a:cxn ang="T133">
              <a:pos x="T62" y="T63"/>
            </a:cxn>
            <a:cxn ang="T134">
              <a:pos x="T64" y="T65"/>
            </a:cxn>
            <a:cxn ang="T135">
              <a:pos x="T66" y="T67"/>
            </a:cxn>
            <a:cxn ang="T136">
              <a:pos x="T68" y="T69"/>
            </a:cxn>
            <a:cxn ang="T137">
              <a:pos x="T70" y="T71"/>
            </a:cxn>
            <a:cxn ang="T138">
              <a:pos x="T72" y="T73"/>
            </a:cxn>
            <a:cxn ang="T139">
              <a:pos x="T74" y="T75"/>
            </a:cxn>
            <a:cxn ang="T140">
              <a:pos x="T76" y="T77"/>
            </a:cxn>
            <a:cxn ang="T141">
              <a:pos x="T78" y="T79"/>
            </a:cxn>
            <a:cxn ang="T142">
              <a:pos x="T80" y="T81"/>
            </a:cxn>
            <a:cxn ang="T143">
              <a:pos x="T82" y="T83"/>
            </a:cxn>
            <a:cxn ang="T144">
              <a:pos x="T84" y="T85"/>
            </a:cxn>
            <a:cxn ang="T145">
              <a:pos x="T86" y="T87"/>
            </a:cxn>
            <a:cxn ang="T146">
              <a:pos x="T88" y="T89"/>
            </a:cxn>
            <a:cxn ang="T147">
              <a:pos x="T90" y="T91"/>
            </a:cxn>
            <a:cxn ang="T148">
              <a:pos x="T92" y="T93"/>
            </a:cxn>
            <a:cxn ang="T149">
              <a:pos x="T94" y="T95"/>
            </a:cxn>
            <a:cxn ang="T150">
              <a:pos x="T96" y="T97"/>
            </a:cxn>
            <a:cxn ang="T151">
              <a:pos x="T98" y="T99"/>
            </a:cxn>
            <a:cxn ang="T152">
              <a:pos x="T100" y="T101"/>
            </a:cxn>
          </a:cxnLst>
          <a:rect l="T153" t="T154" r="T155" b="T156"/>
          <a:pathLst>
            <a:path w="46" h="60">
              <a:moveTo>
                <a:pt x="45" y="16"/>
              </a:moveTo>
              <a:lnTo>
                <a:pt x="43" y="17"/>
              </a:lnTo>
              <a:lnTo>
                <a:pt x="42" y="15"/>
              </a:lnTo>
              <a:lnTo>
                <a:pt x="40" y="15"/>
              </a:lnTo>
              <a:lnTo>
                <a:pt x="37" y="13"/>
              </a:lnTo>
              <a:lnTo>
                <a:pt x="35" y="10"/>
              </a:lnTo>
              <a:lnTo>
                <a:pt x="34" y="11"/>
              </a:lnTo>
              <a:lnTo>
                <a:pt x="32" y="10"/>
              </a:lnTo>
              <a:lnTo>
                <a:pt x="31" y="7"/>
              </a:lnTo>
              <a:lnTo>
                <a:pt x="29" y="6"/>
              </a:lnTo>
              <a:lnTo>
                <a:pt x="27" y="4"/>
              </a:lnTo>
              <a:lnTo>
                <a:pt x="25" y="4"/>
              </a:lnTo>
              <a:lnTo>
                <a:pt x="22" y="2"/>
              </a:lnTo>
              <a:lnTo>
                <a:pt x="22" y="0"/>
              </a:lnTo>
              <a:lnTo>
                <a:pt x="20" y="0"/>
              </a:lnTo>
              <a:lnTo>
                <a:pt x="19" y="1"/>
              </a:lnTo>
              <a:lnTo>
                <a:pt x="14" y="3"/>
              </a:lnTo>
              <a:lnTo>
                <a:pt x="13" y="3"/>
              </a:lnTo>
              <a:lnTo>
                <a:pt x="14" y="5"/>
              </a:lnTo>
              <a:lnTo>
                <a:pt x="14" y="7"/>
              </a:lnTo>
              <a:lnTo>
                <a:pt x="11" y="9"/>
              </a:lnTo>
              <a:lnTo>
                <a:pt x="9" y="9"/>
              </a:lnTo>
              <a:lnTo>
                <a:pt x="8" y="10"/>
              </a:lnTo>
              <a:lnTo>
                <a:pt x="7" y="9"/>
              </a:lnTo>
              <a:lnTo>
                <a:pt x="6" y="10"/>
              </a:lnTo>
              <a:lnTo>
                <a:pt x="6" y="11"/>
              </a:lnTo>
              <a:lnTo>
                <a:pt x="6" y="13"/>
              </a:lnTo>
              <a:lnTo>
                <a:pt x="7" y="13"/>
              </a:lnTo>
              <a:lnTo>
                <a:pt x="6" y="15"/>
              </a:lnTo>
              <a:lnTo>
                <a:pt x="4" y="16"/>
              </a:lnTo>
              <a:lnTo>
                <a:pt x="3" y="16"/>
              </a:lnTo>
              <a:lnTo>
                <a:pt x="2" y="18"/>
              </a:lnTo>
              <a:lnTo>
                <a:pt x="1" y="19"/>
              </a:lnTo>
              <a:lnTo>
                <a:pt x="0" y="20"/>
              </a:lnTo>
              <a:lnTo>
                <a:pt x="0" y="21"/>
              </a:lnTo>
              <a:lnTo>
                <a:pt x="0" y="24"/>
              </a:lnTo>
              <a:lnTo>
                <a:pt x="1" y="25"/>
              </a:lnTo>
              <a:lnTo>
                <a:pt x="0" y="29"/>
              </a:lnTo>
              <a:lnTo>
                <a:pt x="2" y="30"/>
              </a:lnTo>
              <a:lnTo>
                <a:pt x="4" y="32"/>
              </a:lnTo>
              <a:lnTo>
                <a:pt x="5" y="35"/>
              </a:lnTo>
              <a:lnTo>
                <a:pt x="5" y="38"/>
              </a:lnTo>
              <a:lnTo>
                <a:pt x="6" y="39"/>
              </a:lnTo>
              <a:lnTo>
                <a:pt x="5" y="41"/>
              </a:lnTo>
              <a:lnTo>
                <a:pt x="5" y="44"/>
              </a:lnTo>
              <a:lnTo>
                <a:pt x="4" y="45"/>
              </a:lnTo>
              <a:lnTo>
                <a:pt x="6" y="46"/>
              </a:lnTo>
              <a:lnTo>
                <a:pt x="7" y="45"/>
              </a:lnTo>
              <a:lnTo>
                <a:pt x="10" y="45"/>
              </a:lnTo>
              <a:lnTo>
                <a:pt x="10" y="46"/>
              </a:lnTo>
              <a:lnTo>
                <a:pt x="10" y="48"/>
              </a:lnTo>
              <a:lnTo>
                <a:pt x="7" y="49"/>
              </a:lnTo>
              <a:lnTo>
                <a:pt x="8" y="50"/>
              </a:lnTo>
              <a:lnTo>
                <a:pt x="9" y="50"/>
              </a:lnTo>
              <a:lnTo>
                <a:pt x="9" y="53"/>
              </a:lnTo>
              <a:lnTo>
                <a:pt x="8" y="54"/>
              </a:lnTo>
              <a:lnTo>
                <a:pt x="8" y="56"/>
              </a:lnTo>
              <a:lnTo>
                <a:pt x="10" y="56"/>
              </a:lnTo>
              <a:lnTo>
                <a:pt x="10" y="57"/>
              </a:lnTo>
              <a:lnTo>
                <a:pt x="12" y="58"/>
              </a:lnTo>
              <a:lnTo>
                <a:pt x="13" y="58"/>
              </a:lnTo>
              <a:lnTo>
                <a:pt x="14" y="57"/>
              </a:lnTo>
              <a:lnTo>
                <a:pt x="16" y="57"/>
              </a:lnTo>
              <a:lnTo>
                <a:pt x="16" y="59"/>
              </a:lnTo>
              <a:lnTo>
                <a:pt x="18" y="60"/>
              </a:lnTo>
              <a:lnTo>
                <a:pt x="19" y="60"/>
              </a:lnTo>
              <a:lnTo>
                <a:pt x="21" y="59"/>
              </a:lnTo>
              <a:lnTo>
                <a:pt x="22" y="56"/>
              </a:lnTo>
              <a:lnTo>
                <a:pt x="23" y="55"/>
              </a:lnTo>
              <a:lnTo>
                <a:pt x="25" y="54"/>
              </a:lnTo>
              <a:lnTo>
                <a:pt x="26" y="52"/>
              </a:lnTo>
              <a:lnTo>
                <a:pt x="27" y="49"/>
              </a:lnTo>
              <a:lnTo>
                <a:pt x="29" y="49"/>
              </a:lnTo>
              <a:lnTo>
                <a:pt x="29" y="46"/>
              </a:lnTo>
              <a:lnTo>
                <a:pt x="31" y="44"/>
              </a:lnTo>
              <a:lnTo>
                <a:pt x="31" y="42"/>
              </a:lnTo>
              <a:lnTo>
                <a:pt x="33" y="40"/>
              </a:lnTo>
              <a:lnTo>
                <a:pt x="35" y="39"/>
              </a:lnTo>
              <a:lnTo>
                <a:pt x="35" y="38"/>
              </a:lnTo>
              <a:lnTo>
                <a:pt x="38" y="38"/>
              </a:lnTo>
              <a:lnTo>
                <a:pt x="38" y="39"/>
              </a:lnTo>
              <a:lnTo>
                <a:pt x="40" y="39"/>
              </a:lnTo>
              <a:lnTo>
                <a:pt x="40" y="37"/>
              </a:lnTo>
              <a:lnTo>
                <a:pt x="39" y="34"/>
              </a:lnTo>
              <a:lnTo>
                <a:pt x="36" y="33"/>
              </a:lnTo>
              <a:lnTo>
                <a:pt x="34" y="34"/>
              </a:lnTo>
              <a:lnTo>
                <a:pt x="31" y="33"/>
              </a:lnTo>
              <a:lnTo>
                <a:pt x="29" y="31"/>
              </a:lnTo>
              <a:lnTo>
                <a:pt x="29" y="27"/>
              </a:lnTo>
              <a:lnTo>
                <a:pt x="28" y="26"/>
              </a:lnTo>
              <a:lnTo>
                <a:pt x="27" y="23"/>
              </a:lnTo>
              <a:lnTo>
                <a:pt x="30" y="21"/>
              </a:lnTo>
              <a:lnTo>
                <a:pt x="32" y="22"/>
              </a:lnTo>
              <a:lnTo>
                <a:pt x="34" y="23"/>
              </a:lnTo>
              <a:lnTo>
                <a:pt x="36" y="24"/>
              </a:lnTo>
              <a:lnTo>
                <a:pt x="36" y="26"/>
              </a:lnTo>
              <a:lnTo>
                <a:pt x="39" y="27"/>
              </a:lnTo>
              <a:lnTo>
                <a:pt x="40" y="25"/>
              </a:lnTo>
              <a:lnTo>
                <a:pt x="43" y="24"/>
              </a:lnTo>
              <a:lnTo>
                <a:pt x="43" y="23"/>
              </a:lnTo>
              <a:lnTo>
                <a:pt x="45" y="20"/>
              </a:lnTo>
              <a:lnTo>
                <a:pt x="46" y="18"/>
              </a:lnTo>
              <a:lnTo>
                <a:pt x="45" y="16"/>
              </a:lnTo>
              <a:close/>
            </a:path>
          </a:pathLst>
        </a:custGeom>
        <a:solidFill>
          <a:srgbClr val="37CE04"/>
        </a:solidFill>
        <a:ln w="9525">
          <a:solidFill>
            <a:srgbClr val="000000"/>
          </a:solidFill>
          <a:miter lim="800000"/>
          <a:headEnd/>
          <a:tailEnd/>
        </a:ln>
      </xdr:spPr>
    </xdr:sp>
    <xdr:clientData/>
  </xdr:twoCellAnchor>
  <xdr:twoCellAnchor>
    <xdr:from>
      <xdr:col>2</xdr:col>
      <xdr:colOff>276225</xdr:colOff>
      <xdr:row>14</xdr:row>
      <xdr:rowOff>47625</xdr:rowOff>
    </xdr:from>
    <xdr:to>
      <xdr:col>3</xdr:col>
      <xdr:colOff>323850</xdr:colOff>
      <xdr:row>17</xdr:row>
      <xdr:rowOff>95250</xdr:rowOff>
    </xdr:to>
    <xdr:sp macro="modRegionSelect.Region_Click" textlink="">
      <xdr:nvSpPr>
        <xdr:cNvPr id="125144" name="ShapeReg_9"/>
        <xdr:cNvSpPr>
          <a:spLocks/>
        </xdr:cNvSpPr>
      </xdr:nvSpPr>
      <xdr:spPr bwMode="auto">
        <a:xfrm>
          <a:off x="1095375" y="2438400"/>
          <a:ext cx="657225" cy="533400"/>
        </a:xfrm>
        <a:custGeom>
          <a:avLst/>
          <a:gdLst>
            <a:gd name="T0" fmla="*/ 2147483647 w 69"/>
            <a:gd name="T1" fmla="*/ 2147483647 h 56"/>
            <a:gd name="T2" fmla="*/ 2147483647 w 69"/>
            <a:gd name="T3" fmla="*/ 2147483647 h 56"/>
            <a:gd name="T4" fmla="*/ 2147483647 w 69"/>
            <a:gd name="T5" fmla="*/ 2147483647 h 56"/>
            <a:gd name="T6" fmla="*/ 2147483647 w 69"/>
            <a:gd name="T7" fmla="*/ 2147483647 h 56"/>
            <a:gd name="T8" fmla="*/ 0 w 69"/>
            <a:gd name="T9" fmla="*/ 2147483647 h 56"/>
            <a:gd name="T10" fmla="*/ 2147483647 w 69"/>
            <a:gd name="T11" fmla="*/ 2147483647 h 56"/>
            <a:gd name="T12" fmla="*/ 2147483647 w 69"/>
            <a:gd name="T13" fmla="*/ 2147483647 h 56"/>
            <a:gd name="T14" fmla="*/ 2147483647 w 69"/>
            <a:gd name="T15" fmla="*/ 2147483647 h 56"/>
            <a:gd name="T16" fmla="*/ 2147483647 w 69"/>
            <a:gd name="T17" fmla="*/ 2147483647 h 56"/>
            <a:gd name="T18" fmla="*/ 2147483647 w 69"/>
            <a:gd name="T19" fmla="*/ 2147483647 h 56"/>
            <a:gd name="T20" fmla="*/ 2147483647 w 69"/>
            <a:gd name="T21" fmla="*/ 2147483647 h 56"/>
            <a:gd name="T22" fmla="*/ 2147483647 w 69"/>
            <a:gd name="T23" fmla="*/ 2147483647 h 56"/>
            <a:gd name="T24" fmla="*/ 2147483647 w 69"/>
            <a:gd name="T25" fmla="*/ 2147483647 h 56"/>
            <a:gd name="T26" fmla="*/ 2147483647 w 69"/>
            <a:gd name="T27" fmla="*/ 2147483647 h 56"/>
            <a:gd name="T28" fmla="*/ 2147483647 w 69"/>
            <a:gd name="T29" fmla="*/ 2147483647 h 56"/>
            <a:gd name="T30" fmla="*/ 2147483647 w 69"/>
            <a:gd name="T31" fmla="*/ 2147483647 h 56"/>
            <a:gd name="T32" fmla="*/ 2147483647 w 69"/>
            <a:gd name="T33" fmla="*/ 2147483647 h 56"/>
            <a:gd name="T34" fmla="*/ 2147483647 w 69"/>
            <a:gd name="T35" fmla="*/ 2147483647 h 56"/>
            <a:gd name="T36" fmla="*/ 2147483647 w 69"/>
            <a:gd name="T37" fmla="*/ 2147483647 h 56"/>
            <a:gd name="T38" fmla="*/ 2147483647 w 69"/>
            <a:gd name="T39" fmla="*/ 2147483647 h 56"/>
            <a:gd name="T40" fmla="*/ 2147483647 w 69"/>
            <a:gd name="T41" fmla="*/ 2147483647 h 56"/>
            <a:gd name="T42" fmla="*/ 2147483647 w 69"/>
            <a:gd name="T43" fmla="*/ 2147483647 h 56"/>
            <a:gd name="T44" fmla="*/ 2147483647 w 69"/>
            <a:gd name="T45" fmla="*/ 2147483647 h 56"/>
            <a:gd name="T46" fmla="*/ 2147483647 w 69"/>
            <a:gd name="T47" fmla="*/ 2147483647 h 56"/>
            <a:gd name="T48" fmla="*/ 2147483647 w 69"/>
            <a:gd name="T49" fmla="*/ 2147483647 h 56"/>
            <a:gd name="T50" fmla="*/ 2147483647 w 69"/>
            <a:gd name="T51" fmla="*/ 2147483647 h 56"/>
            <a:gd name="T52" fmla="*/ 2147483647 w 69"/>
            <a:gd name="T53" fmla="*/ 2147483647 h 56"/>
            <a:gd name="T54" fmla="*/ 2147483647 w 69"/>
            <a:gd name="T55" fmla="*/ 2147483647 h 56"/>
            <a:gd name="T56" fmla="*/ 2147483647 w 69"/>
            <a:gd name="T57" fmla="*/ 2147483647 h 56"/>
            <a:gd name="T58" fmla="*/ 2147483647 w 69"/>
            <a:gd name="T59" fmla="*/ 2147483647 h 56"/>
            <a:gd name="T60" fmla="*/ 2147483647 w 69"/>
            <a:gd name="T61" fmla="*/ 2147483647 h 56"/>
            <a:gd name="T62" fmla="*/ 2147483647 w 69"/>
            <a:gd name="T63" fmla="*/ 2147483647 h 56"/>
            <a:gd name="T64" fmla="*/ 2147483647 w 69"/>
            <a:gd name="T65" fmla="*/ 2147483647 h 56"/>
            <a:gd name="T66" fmla="*/ 2147483647 w 69"/>
            <a:gd name="T67" fmla="*/ 2147483647 h 56"/>
            <a:gd name="T68" fmla="*/ 2147483647 w 69"/>
            <a:gd name="T69" fmla="*/ 2147483647 h 56"/>
            <a:gd name="T70" fmla="*/ 2147483647 w 69"/>
            <a:gd name="T71" fmla="*/ 2147483647 h 56"/>
            <a:gd name="T72" fmla="*/ 2147483647 w 69"/>
            <a:gd name="T73" fmla="*/ 2147483647 h 56"/>
            <a:gd name="T74" fmla="*/ 2147483647 w 69"/>
            <a:gd name="T75" fmla="*/ 2147483647 h 56"/>
            <a:gd name="T76" fmla="*/ 2147483647 w 69"/>
            <a:gd name="T77" fmla="*/ 2147483647 h 56"/>
            <a:gd name="T78" fmla="*/ 2147483647 w 69"/>
            <a:gd name="T79" fmla="*/ 2147483647 h 56"/>
            <a:gd name="T80" fmla="*/ 2147483647 w 69"/>
            <a:gd name="T81" fmla="*/ 2147483647 h 56"/>
            <a:gd name="T82" fmla="*/ 2147483647 w 69"/>
            <a:gd name="T83" fmla="*/ 2147483647 h 56"/>
            <a:gd name="T84" fmla="*/ 2147483647 w 69"/>
            <a:gd name="T85" fmla="*/ 2147483647 h 56"/>
            <a:gd name="T86" fmla="*/ 2147483647 w 69"/>
            <a:gd name="T87" fmla="*/ 2147483647 h 56"/>
            <a:gd name="T88" fmla="*/ 2147483647 w 69"/>
            <a:gd name="T89" fmla="*/ 2147483647 h 56"/>
            <a:gd name="T90" fmla="*/ 2147483647 w 69"/>
            <a:gd name="T91" fmla="*/ 2147483647 h 56"/>
            <a:gd name="T92" fmla="*/ 2147483647 w 69"/>
            <a:gd name="T93" fmla="*/ 2147483647 h 56"/>
            <a:gd name="T94" fmla="*/ 2147483647 w 69"/>
            <a:gd name="T95" fmla="*/ 2147483647 h 56"/>
            <a:gd name="T96" fmla="*/ 2147483647 w 69"/>
            <a:gd name="T97" fmla="*/ 2147483647 h 56"/>
            <a:gd name="T98" fmla="*/ 2147483647 w 69"/>
            <a:gd name="T99" fmla="*/ 2147483647 h 56"/>
            <a:gd name="T100" fmla="*/ 2147483647 w 69"/>
            <a:gd name="T101" fmla="*/ 2147483647 h 56"/>
            <a:gd name="T102" fmla="*/ 2147483647 w 69"/>
            <a:gd name="T103" fmla="*/ 2147483647 h 5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69"/>
            <a:gd name="T157" fmla="*/ 0 h 56"/>
            <a:gd name="T158" fmla="*/ 69 w 69"/>
            <a:gd name="T159" fmla="*/ 56 h 56"/>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69" h="56">
              <a:moveTo>
                <a:pt x="8" y="30"/>
              </a:moveTo>
              <a:lnTo>
                <a:pt x="8" y="28"/>
              </a:lnTo>
              <a:lnTo>
                <a:pt x="9" y="26"/>
              </a:lnTo>
              <a:lnTo>
                <a:pt x="7" y="25"/>
              </a:lnTo>
              <a:lnTo>
                <a:pt x="5" y="25"/>
              </a:lnTo>
              <a:lnTo>
                <a:pt x="2" y="24"/>
              </a:lnTo>
              <a:lnTo>
                <a:pt x="3" y="23"/>
              </a:lnTo>
              <a:lnTo>
                <a:pt x="3" y="21"/>
              </a:lnTo>
              <a:lnTo>
                <a:pt x="2" y="18"/>
              </a:lnTo>
              <a:lnTo>
                <a:pt x="0" y="18"/>
              </a:lnTo>
              <a:lnTo>
                <a:pt x="1" y="15"/>
              </a:lnTo>
              <a:lnTo>
                <a:pt x="3" y="13"/>
              </a:lnTo>
              <a:lnTo>
                <a:pt x="5" y="14"/>
              </a:lnTo>
              <a:lnTo>
                <a:pt x="6" y="13"/>
              </a:lnTo>
              <a:lnTo>
                <a:pt x="8" y="12"/>
              </a:lnTo>
              <a:lnTo>
                <a:pt x="9" y="10"/>
              </a:lnTo>
              <a:lnTo>
                <a:pt x="10" y="8"/>
              </a:lnTo>
              <a:lnTo>
                <a:pt x="11" y="6"/>
              </a:lnTo>
              <a:lnTo>
                <a:pt x="14" y="4"/>
              </a:lnTo>
              <a:lnTo>
                <a:pt x="16" y="1"/>
              </a:lnTo>
              <a:lnTo>
                <a:pt x="18" y="2"/>
              </a:lnTo>
              <a:lnTo>
                <a:pt x="20" y="1"/>
              </a:lnTo>
              <a:lnTo>
                <a:pt x="22" y="0"/>
              </a:lnTo>
              <a:lnTo>
                <a:pt x="25" y="1"/>
              </a:lnTo>
              <a:lnTo>
                <a:pt x="27" y="1"/>
              </a:lnTo>
              <a:lnTo>
                <a:pt x="29" y="1"/>
              </a:lnTo>
              <a:lnTo>
                <a:pt x="30" y="2"/>
              </a:lnTo>
              <a:lnTo>
                <a:pt x="31" y="3"/>
              </a:lnTo>
              <a:lnTo>
                <a:pt x="33" y="5"/>
              </a:lnTo>
              <a:lnTo>
                <a:pt x="30" y="9"/>
              </a:lnTo>
              <a:lnTo>
                <a:pt x="31" y="11"/>
              </a:lnTo>
              <a:lnTo>
                <a:pt x="30" y="12"/>
              </a:lnTo>
              <a:lnTo>
                <a:pt x="30" y="15"/>
              </a:lnTo>
              <a:lnTo>
                <a:pt x="32" y="16"/>
              </a:lnTo>
              <a:lnTo>
                <a:pt x="32" y="18"/>
              </a:lnTo>
              <a:lnTo>
                <a:pt x="34" y="19"/>
              </a:lnTo>
              <a:lnTo>
                <a:pt x="35" y="20"/>
              </a:lnTo>
              <a:lnTo>
                <a:pt x="35" y="21"/>
              </a:lnTo>
              <a:lnTo>
                <a:pt x="37" y="22"/>
              </a:lnTo>
              <a:lnTo>
                <a:pt x="38" y="22"/>
              </a:lnTo>
              <a:lnTo>
                <a:pt x="39" y="23"/>
              </a:lnTo>
              <a:lnTo>
                <a:pt x="40" y="25"/>
              </a:lnTo>
              <a:lnTo>
                <a:pt x="42" y="25"/>
              </a:lnTo>
              <a:lnTo>
                <a:pt x="44" y="25"/>
              </a:lnTo>
              <a:lnTo>
                <a:pt x="45" y="26"/>
              </a:lnTo>
              <a:lnTo>
                <a:pt x="47" y="27"/>
              </a:lnTo>
              <a:lnTo>
                <a:pt x="48" y="28"/>
              </a:lnTo>
              <a:lnTo>
                <a:pt x="49" y="30"/>
              </a:lnTo>
              <a:lnTo>
                <a:pt x="50" y="31"/>
              </a:lnTo>
              <a:lnTo>
                <a:pt x="50" y="32"/>
              </a:lnTo>
              <a:lnTo>
                <a:pt x="51" y="32"/>
              </a:lnTo>
              <a:lnTo>
                <a:pt x="54" y="32"/>
              </a:lnTo>
              <a:lnTo>
                <a:pt x="55" y="32"/>
              </a:lnTo>
              <a:lnTo>
                <a:pt x="56" y="32"/>
              </a:lnTo>
              <a:lnTo>
                <a:pt x="56" y="34"/>
              </a:lnTo>
              <a:lnTo>
                <a:pt x="57" y="35"/>
              </a:lnTo>
              <a:lnTo>
                <a:pt x="58" y="35"/>
              </a:lnTo>
              <a:lnTo>
                <a:pt x="58" y="36"/>
              </a:lnTo>
              <a:lnTo>
                <a:pt x="59" y="36"/>
              </a:lnTo>
              <a:lnTo>
                <a:pt x="60" y="37"/>
              </a:lnTo>
              <a:lnTo>
                <a:pt x="62" y="36"/>
              </a:lnTo>
              <a:lnTo>
                <a:pt x="62" y="35"/>
              </a:lnTo>
              <a:lnTo>
                <a:pt x="64" y="35"/>
              </a:lnTo>
              <a:lnTo>
                <a:pt x="65" y="37"/>
              </a:lnTo>
              <a:lnTo>
                <a:pt x="63" y="38"/>
              </a:lnTo>
              <a:lnTo>
                <a:pt x="65" y="39"/>
              </a:lnTo>
              <a:lnTo>
                <a:pt x="65" y="40"/>
              </a:lnTo>
              <a:lnTo>
                <a:pt x="66" y="40"/>
              </a:lnTo>
              <a:lnTo>
                <a:pt x="68" y="41"/>
              </a:lnTo>
              <a:lnTo>
                <a:pt x="67" y="41"/>
              </a:lnTo>
              <a:lnTo>
                <a:pt x="69" y="43"/>
              </a:lnTo>
              <a:lnTo>
                <a:pt x="66" y="46"/>
              </a:lnTo>
              <a:lnTo>
                <a:pt x="64" y="48"/>
              </a:lnTo>
              <a:lnTo>
                <a:pt x="61" y="47"/>
              </a:lnTo>
              <a:lnTo>
                <a:pt x="60" y="48"/>
              </a:lnTo>
              <a:lnTo>
                <a:pt x="63" y="51"/>
              </a:lnTo>
              <a:lnTo>
                <a:pt x="61" y="52"/>
              </a:lnTo>
              <a:lnTo>
                <a:pt x="61" y="55"/>
              </a:lnTo>
              <a:lnTo>
                <a:pt x="60" y="56"/>
              </a:lnTo>
              <a:lnTo>
                <a:pt x="57" y="53"/>
              </a:lnTo>
              <a:lnTo>
                <a:pt x="55" y="55"/>
              </a:lnTo>
              <a:lnTo>
                <a:pt x="52" y="55"/>
              </a:lnTo>
              <a:lnTo>
                <a:pt x="51" y="56"/>
              </a:lnTo>
              <a:lnTo>
                <a:pt x="49" y="53"/>
              </a:lnTo>
              <a:lnTo>
                <a:pt x="47" y="52"/>
              </a:lnTo>
              <a:lnTo>
                <a:pt x="45" y="51"/>
              </a:lnTo>
              <a:lnTo>
                <a:pt x="44" y="48"/>
              </a:lnTo>
              <a:lnTo>
                <a:pt x="41" y="45"/>
              </a:lnTo>
              <a:lnTo>
                <a:pt x="38" y="45"/>
              </a:lnTo>
              <a:lnTo>
                <a:pt x="36" y="41"/>
              </a:lnTo>
              <a:lnTo>
                <a:pt x="33" y="42"/>
              </a:lnTo>
              <a:lnTo>
                <a:pt x="30" y="41"/>
              </a:lnTo>
              <a:lnTo>
                <a:pt x="27" y="42"/>
              </a:lnTo>
              <a:lnTo>
                <a:pt x="24" y="43"/>
              </a:lnTo>
              <a:lnTo>
                <a:pt x="21" y="40"/>
              </a:lnTo>
              <a:lnTo>
                <a:pt x="21" y="37"/>
              </a:lnTo>
              <a:lnTo>
                <a:pt x="21" y="35"/>
              </a:lnTo>
              <a:lnTo>
                <a:pt x="18" y="32"/>
              </a:lnTo>
              <a:lnTo>
                <a:pt x="17" y="34"/>
              </a:lnTo>
              <a:lnTo>
                <a:pt x="14" y="31"/>
              </a:lnTo>
              <a:lnTo>
                <a:pt x="12" y="30"/>
              </a:lnTo>
              <a:lnTo>
                <a:pt x="10" y="30"/>
              </a:lnTo>
              <a:lnTo>
                <a:pt x="8" y="30"/>
              </a:lnTo>
              <a:close/>
            </a:path>
          </a:pathLst>
        </a:custGeom>
        <a:solidFill>
          <a:srgbClr val="62D2C5"/>
        </a:solidFill>
        <a:ln w="9525">
          <a:solidFill>
            <a:srgbClr val="000000"/>
          </a:solidFill>
          <a:miter lim="800000"/>
          <a:headEnd/>
          <a:tailEnd/>
        </a:ln>
      </xdr:spPr>
    </xdr:sp>
    <xdr:clientData/>
  </xdr:twoCellAnchor>
  <xdr:twoCellAnchor>
    <xdr:from>
      <xdr:col>2</xdr:col>
      <xdr:colOff>247650</xdr:colOff>
      <xdr:row>16</xdr:row>
      <xdr:rowOff>9525</xdr:rowOff>
    </xdr:from>
    <xdr:to>
      <xdr:col>2</xdr:col>
      <xdr:colOff>504825</xdr:colOff>
      <xdr:row>17</xdr:row>
      <xdr:rowOff>66675</xdr:rowOff>
    </xdr:to>
    <xdr:sp macro="modRegionSelect.Region_Click" textlink="">
      <xdr:nvSpPr>
        <xdr:cNvPr id="125145" name="ShapeReg_84"/>
        <xdr:cNvSpPr>
          <a:spLocks/>
        </xdr:cNvSpPr>
      </xdr:nvSpPr>
      <xdr:spPr bwMode="auto">
        <a:xfrm>
          <a:off x="1066800" y="2724150"/>
          <a:ext cx="257175" cy="219075"/>
        </a:xfrm>
        <a:custGeom>
          <a:avLst/>
          <a:gdLst>
            <a:gd name="T0" fmla="*/ 2147483647 w 27"/>
            <a:gd name="T1" fmla="*/ 2147483647 h 23"/>
            <a:gd name="T2" fmla="*/ 2147483647 w 27"/>
            <a:gd name="T3" fmla="*/ 0 h 23"/>
            <a:gd name="T4" fmla="*/ 2147483647 w 27"/>
            <a:gd name="T5" fmla="*/ 0 h 23"/>
            <a:gd name="T6" fmla="*/ 2147483647 w 27"/>
            <a:gd name="T7" fmla="*/ 0 h 23"/>
            <a:gd name="T8" fmla="*/ 2147483647 w 27"/>
            <a:gd name="T9" fmla="*/ 2147483647 h 23"/>
            <a:gd name="T10" fmla="*/ 2147483647 w 27"/>
            <a:gd name="T11" fmla="*/ 2147483647 h 23"/>
            <a:gd name="T12" fmla="*/ 2147483647 w 27"/>
            <a:gd name="T13" fmla="*/ 2147483647 h 23"/>
            <a:gd name="T14" fmla="*/ 2147483647 w 27"/>
            <a:gd name="T15" fmla="*/ 2147483647 h 23"/>
            <a:gd name="T16" fmla="*/ 2147483647 w 27"/>
            <a:gd name="T17" fmla="*/ 2147483647 h 23"/>
            <a:gd name="T18" fmla="*/ 2147483647 w 27"/>
            <a:gd name="T19" fmla="*/ 2147483647 h 23"/>
            <a:gd name="T20" fmla="*/ 2147483647 w 27"/>
            <a:gd name="T21" fmla="*/ 2147483647 h 23"/>
            <a:gd name="T22" fmla="*/ 2147483647 w 27"/>
            <a:gd name="T23" fmla="*/ 2147483647 h 23"/>
            <a:gd name="T24" fmla="*/ 2147483647 w 27"/>
            <a:gd name="T25" fmla="*/ 2147483647 h 23"/>
            <a:gd name="T26" fmla="*/ 2147483647 w 27"/>
            <a:gd name="T27" fmla="*/ 2147483647 h 23"/>
            <a:gd name="T28" fmla="*/ 2147483647 w 27"/>
            <a:gd name="T29" fmla="*/ 2147483647 h 23"/>
            <a:gd name="T30" fmla="*/ 2147483647 w 27"/>
            <a:gd name="T31" fmla="*/ 2147483647 h 23"/>
            <a:gd name="T32" fmla="*/ 2147483647 w 27"/>
            <a:gd name="T33" fmla="*/ 2147483647 h 23"/>
            <a:gd name="T34" fmla="*/ 2147483647 w 27"/>
            <a:gd name="T35" fmla="*/ 2147483647 h 23"/>
            <a:gd name="T36" fmla="*/ 2147483647 w 27"/>
            <a:gd name="T37" fmla="*/ 2147483647 h 23"/>
            <a:gd name="T38" fmla="*/ 2147483647 w 27"/>
            <a:gd name="T39" fmla="*/ 2147483647 h 23"/>
            <a:gd name="T40" fmla="*/ 2147483647 w 27"/>
            <a:gd name="T41" fmla="*/ 2147483647 h 23"/>
            <a:gd name="T42" fmla="*/ 2147483647 w 27"/>
            <a:gd name="T43" fmla="*/ 2147483647 h 23"/>
            <a:gd name="T44" fmla="*/ 2147483647 w 27"/>
            <a:gd name="T45" fmla="*/ 2147483647 h 23"/>
            <a:gd name="T46" fmla="*/ 2147483647 w 27"/>
            <a:gd name="T47" fmla="*/ 2147483647 h 23"/>
            <a:gd name="T48" fmla="*/ 2147483647 w 27"/>
            <a:gd name="T49" fmla="*/ 2147483647 h 23"/>
            <a:gd name="T50" fmla="*/ 0 w 27"/>
            <a:gd name="T51" fmla="*/ 2147483647 h 23"/>
            <a:gd name="T52" fmla="*/ 0 w 27"/>
            <a:gd name="T53" fmla="*/ 2147483647 h 23"/>
            <a:gd name="T54" fmla="*/ 2147483647 w 27"/>
            <a:gd name="T55" fmla="*/ 2147483647 h 23"/>
            <a:gd name="T56" fmla="*/ 2147483647 w 27"/>
            <a:gd name="T57" fmla="*/ 2147483647 h 23"/>
            <a:gd name="T58" fmla="*/ 2147483647 w 27"/>
            <a:gd name="T59" fmla="*/ 2147483647 h 23"/>
            <a:gd name="T60" fmla="*/ 2147483647 w 27"/>
            <a:gd name="T61" fmla="*/ 2147483647 h 23"/>
            <a:gd name="T62" fmla="*/ 2147483647 w 27"/>
            <a:gd name="T63" fmla="*/ 2147483647 h 23"/>
            <a:gd name="T64" fmla="*/ 2147483647 w 27"/>
            <a:gd name="T65" fmla="*/ 2147483647 h 23"/>
            <a:gd name="T66" fmla="*/ 2147483647 w 27"/>
            <a:gd name="T67" fmla="*/ 2147483647 h 23"/>
            <a:gd name="T68" fmla="*/ 2147483647 w 27"/>
            <a:gd name="T69" fmla="*/ 2147483647 h 23"/>
            <a:gd name="T70" fmla="*/ 2147483647 w 27"/>
            <a:gd name="T71" fmla="*/ 2147483647 h 23"/>
            <a:gd name="T72" fmla="*/ 2147483647 w 27"/>
            <a:gd name="T73" fmla="*/ 2147483647 h 23"/>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w 27"/>
            <a:gd name="T112" fmla="*/ 0 h 23"/>
            <a:gd name="T113" fmla="*/ 27 w 27"/>
            <a:gd name="T114" fmla="*/ 23 h 23"/>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T111" t="T112" r="T113" b="T114"/>
          <a:pathLst>
            <a:path w="27" h="23">
              <a:moveTo>
                <a:pt x="9" y="2"/>
              </a:moveTo>
              <a:lnTo>
                <a:pt x="11" y="0"/>
              </a:lnTo>
              <a:lnTo>
                <a:pt x="13" y="0"/>
              </a:lnTo>
              <a:lnTo>
                <a:pt x="15" y="0"/>
              </a:lnTo>
              <a:lnTo>
                <a:pt x="17" y="1"/>
              </a:lnTo>
              <a:lnTo>
                <a:pt x="20" y="4"/>
              </a:lnTo>
              <a:lnTo>
                <a:pt x="21" y="2"/>
              </a:lnTo>
              <a:lnTo>
                <a:pt x="24" y="5"/>
              </a:lnTo>
              <a:lnTo>
                <a:pt x="24" y="10"/>
              </a:lnTo>
              <a:lnTo>
                <a:pt x="27" y="13"/>
              </a:lnTo>
              <a:lnTo>
                <a:pt x="27" y="16"/>
              </a:lnTo>
              <a:lnTo>
                <a:pt x="23" y="16"/>
              </a:lnTo>
              <a:lnTo>
                <a:pt x="23" y="18"/>
              </a:lnTo>
              <a:lnTo>
                <a:pt x="21" y="18"/>
              </a:lnTo>
              <a:lnTo>
                <a:pt x="18" y="20"/>
              </a:lnTo>
              <a:lnTo>
                <a:pt x="17" y="20"/>
              </a:lnTo>
              <a:lnTo>
                <a:pt x="16" y="22"/>
              </a:lnTo>
              <a:lnTo>
                <a:pt x="13" y="22"/>
              </a:lnTo>
              <a:lnTo>
                <a:pt x="12" y="20"/>
              </a:lnTo>
              <a:lnTo>
                <a:pt x="9" y="20"/>
              </a:lnTo>
              <a:lnTo>
                <a:pt x="7" y="22"/>
              </a:lnTo>
              <a:lnTo>
                <a:pt x="5" y="22"/>
              </a:lnTo>
              <a:lnTo>
                <a:pt x="4" y="23"/>
              </a:lnTo>
              <a:lnTo>
                <a:pt x="2" y="22"/>
              </a:lnTo>
              <a:lnTo>
                <a:pt x="1" y="20"/>
              </a:lnTo>
              <a:lnTo>
                <a:pt x="0" y="19"/>
              </a:lnTo>
              <a:lnTo>
                <a:pt x="0" y="17"/>
              </a:lnTo>
              <a:lnTo>
                <a:pt x="1" y="16"/>
              </a:lnTo>
              <a:lnTo>
                <a:pt x="3" y="15"/>
              </a:lnTo>
              <a:lnTo>
                <a:pt x="5" y="13"/>
              </a:lnTo>
              <a:lnTo>
                <a:pt x="4" y="11"/>
              </a:lnTo>
              <a:lnTo>
                <a:pt x="4" y="10"/>
              </a:lnTo>
              <a:lnTo>
                <a:pt x="6" y="8"/>
              </a:lnTo>
              <a:lnTo>
                <a:pt x="5" y="6"/>
              </a:lnTo>
              <a:lnTo>
                <a:pt x="6" y="4"/>
              </a:lnTo>
              <a:lnTo>
                <a:pt x="8" y="4"/>
              </a:lnTo>
              <a:lnTo>
                <a:pt x="9" y="2"/>
              </a:lnTo>
              <a:close/>
            </a:path>
          </a:pathLst>
        </a:custGeom>
        <a:solidFill>
          <a:srgbClr val="FFFF80"/>
        </a:solidFill>
        <a:ln w="9525">
          <a:solidFill>
            <a:srgbClr val="000000"/>
          </a:solidFill>
          <a:miter lim="800000"/>
          <a:headEnd/>
          <a:tailEnd/>
        </a:ln>
      </xdr:spPr>
    </xdr:sp>
    <xdr:clientData/>
  </xdr:twoCellAnchor>
  <xdr:twoCellAnchor>
    <xdr:from>
      <xdr:col>2</xdr:col>
      <xdr:colOff>400050</xdr:colOff>
      <xdr:row>16</xdr:row>
      <xdr:rowOff>114300</xdr:rowOff>
    </xdr:from>
    <xdr:to>
      <xdr:col>3</xdr:col>
      <xdr:colOff>238125</xdr:colOff>
      <xdr:row>18</xdr:row>
      <xdr:rowOff>38100</xdr:rowOff>
    </xdr:to>
    <xdr:sp macro="modRegionSelect.Region_Click" textlink="">
      <xdr:nvSpPr>
        <xdr:cNvPr id="125146" name="ShapeReg_25"/>
        <xdr:cNvSpPr>
          <a:spLocks/>
        </xdr:cNvSpPr>
      </xdr:nvSpPr>
      <xdr:spPr bwMode="auto">
        <a:xfrm>
          <a:off x="1219200" y="2828925"/>
          <a:ext cx="447675" cy="247650"/>
        </a:xfrm>
        <a:custGeom>
          <a:avLst/>
          <a:gdLst>
            <a:gd name="T0" fmla="*/ 2147483647 w 47"/>
            <a:gd name="T1" fmla="*/ 2147483647 h 26"/>
            <a:gd name="T2" fmla="*/ 2147483647 w 47"/>
            <a:gd name="T3" fmla="*/ 2147483647 h 26"/>
            <a:gd name="T4" fmla="*/ 2147483647 w 47"/>
            <a:gd name="T5" fmla="*/ 2147483647 h 26"/>
            <a:gd name="T6" fmla="*/ 2147483647 w 47"/>
            <a:gd name="T7" fmla="*/ 2147483647 h 26"/>
            <a:gd name="T8" fmla="*/ 2147483647 w 47"/>
            <a:gd name="T9" fmla="*/ 2147483647 h 26"/>
            <a:gd name="T10" fmla="*/ 2147483647 w 47"/>
            <a:gd name="T11" fmla="*/ 2147483647 h 26"/>
            <a:gd name="T12" fmla="*/ 2147483647 w 47"/>
            <a:gd name="T13" fmla="*/ 2147483647 h 26"/>
            <a:gd name="T14" fmla="*/ 2147483647 w 47"/>
            <a:gd name="T15" fmla="*/ 2147483647 h 26"/>
            <a:gd name="T16" fmla="*/ 2147483647 w 47"/>
            <a:gd name="T17" fmla="*/ 2147483647 h 26"/>
            <a:gd name="T18" fmla="*/ 2147483647 w 47"/>
            <a:gd name="T19" fmla="*/ 2147483647 h 26"/>
            <a:gd name="T20" fmla="*/ 2147483647 w 47"/>
            <a:gd name="T21" fmla="*/ 2147483647 h 26"/>
            <a:gd name="T22" fmla="*/ 2147483647 w 47"/>
            <a:gd name="T23" fmla="*/ 0 h 26"/>
            <a:gd name="T24" fmla="*/ 2147483647 w 47"/>
            <a:gd name="T25" fmla="*/ 2147483647 h 26"/>
            <a:gd name="T26" fmla="*/ 2147483647 w 47"/>
            <a:gd name="T27" fmla="*/ 0 h 26"/>
            <a:gd name="T28" fmla="*/ 2147483647 w 47"/>
            <a:gd name="T29" fmla="*/ 2147483647 h 26"/>
            <a:gd name="T30" fmla="*/ 2147483647 w 47"/>
            <a:gd name="T31" fmla="*/ 2147483647 h 26"/>
            <a:gd name="T32" fmla="*/ 2147483647 w 47"/>
            <a:gd name="T33" fmla="*/ 2147483647 h 26"/>
            <a:gd name="T34" fmla="*/ 2147483647 w 47"/>
            <a:gd name="T35" fmla="*/ 2147483647 h 26"/>
            <a:gd name="T36" fmla="*/ 2147483647 w 47"/>
            <a:gd name="T37" fmla="*/ 2147483647 h 26"/>
            <a:gd name="T38" fmla="*/ 2147483647 w 47"/>
            <a:gd name="T39" fmla="*/ 2147483647 h 26"/>
            <a:gd name="T40" fmla="*/ 2147483647 w 47"/>
            <a:gd name="T41" fmla="*/ 2147483647 h 26"/>
            <a:gd name="T42" fmla="*/ 2147483647 w 47"/>
            <a:gd name="T43" fmla="*/ 2147483647 h 26"/>
            <a:gd name="T44" fmla="*/ 0 w 47"/>
            <a:gd name="T45" fmla="*/ 2147483647 h 26"/>
            <a:gd name="T46" fmla="*/ 2147483647 w 47"/>
            <a:gd name="T47" fmla="*/ 2147483647 h 26"/>
            <a:gd name="T48" fmla="*/ 2147483647 w 47"/>
            <a:gd name="T49" fmla="*/ 2147483647 h 26"/>
            <a:gd name="T50" fmla="*/ 2147483647 w 47"/>
            <a:gd name="T51" fmla="*/ 2147483647 h 26"/>
            <a:gd name="T52" fmla="*/ 2147483647 w 47"/>
            <a:gd name="T53" fmla="*/ 2147483647 h 26"/>
            <a:gd name="T54" fmla="*/ 2147483647 w 47"/>
            <a:gd name="T55" fmla="*/ 2147483647 h 26"/>
            <a:gd name="T56" fmla="*/ 2147483647 w 47"/>
            <a:gd name="T57" fmla="*/ 2147483647 h 26"/>
            <a:gd name="T58" fmla="*/ 2147483647 w 47"/>
            <a:gd name="T59" fmla="*/ 2147483647 h 26"/>
            <a:gd name="T60" fmla="*/ 2147483647 w 47"/>
            <a:gd name="T61" fmla="*/ 2147483647 h 26"/>
            <a:gd name="T62" fmla="*/ 2147483647 w 47"/>
            <a:gd name="T63" fmla="*/ 2147483647 h 26"/>
            <a:gd name="T64" fmla="*/ 2147483647 w 47"/>
            <a:gd name="T65" fmla="*/ 2147483647 h 26"/>
            <a:gd name="T66" fmla="*/ 2147483647 w 47"/>
            <a:gd name="T67" fmla="*/ 2147483647 h 26"/>
            <a:gd name="T68" fmla="*/ 2147483647 w 47"/>
            <a:gd name="T69" fmla="*/ 2147483647 h 26"/>
            <a:gd name="T70" fmla="*/ 2147483647 w 47"/>
            <a:gd name="T71" fmla="*/ 2147483647 h 26"/>
            <a:gd name="T72" fmla="*/ 2147483647 w 47"/>
            <a:gd name="T73" fmla="*/ 2147483647 h 26"/>
            <a:gd name="T74" fmla="*/ 2147483647 w 47"/>
            <a:gd name="T75" fmla="*/ 2147483647 h 26"/>
            <a:gd name="T76" fmla="*/ 2147483647 w 47"/>
            <a:gd name="T77" fmla="*/ 2147483647 h 26"/>
            <a:gd name="T78" fmla="*/ 2147483647 w 47"/>
            <a:gd name="T79" fmla="*/ 2147483647 h 26"/>
            <a:gd name="T80" fmla="*/ 2147483647 w 47"/>
            <a:gd name="T81" fmla="*/ 2147483647 h 26"/>
            <a:gd name="T82" fmla="*/ 2147483647 w 47"/>
            <a:gd name="T83" fmla="*/ 2147483647 h 26"/>
            <a:gd name="T84" fmla="*/ 2147483647 w 47"/>
            <a:gd name="T85" fmla="*/ 2147483647 h 26"/>
            <a:gd name="T86" fmla="*/ 2147483647 w 47"/>
            <a:gd name="T87" fmla="*/ 2147483647 h 26"/>
            <a:gd name="T88" fmla="*/ 2147483647 w 47"/>
            <a:gd name="T89" fmla="*/ 2147483647 h 26"/>
            <a:gd name="T90" fmla="*/ 2147483647 w 47"/>
            <a:gd name="T91" fmla="*/ 2147483647 h 26"/>
            <a:gd name="T92" fmla="*/ 2147483647 w 47"/>
            <a:gd name="T93" fmla="*/ 2147483647 h 26"/>
            <a:gd name="T94" fmla="*/ 2147483647 w 47"/>
            <a:gd name="T95" fmla="*/ 2147483647 h 2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w 47"/>
            <a:gd name="T145" fmla="*/ 0 h 26"/>
            <a:gd name="T146" fmla="*/ 47 w 47"/>
            <a:gd name="T147" fmla="*/ 26 h 26"/>
          </a:gdLst>
          <a:ahLst/>
          <a:cxnLst>
            <a:cxn ang="T96">
              <a:pos x="T0" y="T1"/>
            </a:cxn>
            <a:cxn ang="T97">
              <a:pos x="T2" y="T3"/>
            </a:cxn>
            <a:cxn ang="T98">
              <a:pos x="T4" y="T5"/>
            </a:cxn>
            <a:cxn ang="T99">
              <a:pos x="T6" y="T7"/>
            </a:cxn>
            <a:cxn ang="T100">
              <a:pos x="T8" y="T9"/>
            </a:cxn>
            <a:cxn ang="T101">
              <a:pos x="T10" y="T11"/>
            </a:cxn>
            <a:cxn ang="T102">
              <a:pos x="T12" y="T13"/>
            </a:cxn>
            <a:cxn ang="T103">
              <a:pos x="T14" y="T15"/>
            </a:cxn>
            <a:cxn ang="T104">
              <a:pos x="T16" y="T17"/>
            </a:cxn>
            <a:cxn ang="T105">
              <a:pos x="T18" y="T19"/>
            </a:cxn>
            <a:cxn ang="T106">
              <a:pos x="T20" y="T21"/>
            </a:cxn>
            <a:cxn ang="T107">
              <a:pos x="T22" y="T23"/>
            </a:cxn>
            <a:cxn ang="T108">
              <a:pos x="T24" y="T25"/>
            </a:cxn>
            <a:cxn ang="T109">
              <a:pos x="T26" y="T27"/>
            </a:cxn>
            <a:cxn ang="T110">
              <a:pos x="T28" y="T29"/>
            </a:cxn>
            <a:cxn ang="T111">
              <a:pos x="T30" y="T31"/>
            </a:cxn>
            <a:cxn ang="T112">
              <a:pos x="T32" y="T33"/>
            </a:cxn>
            <a:cxn ang="T113">
              <a:pos x="T34" y="T35"/>
            </a:cxn>
            <a:cxn ang="T114">
              <a:pos x="T36" y="T37"/>
            </a:cxn>
            <a:cxn ang="T115">
              <a:pos x="T38" y="T39"/>
            </a:cxn>
            <a:cxn ang="T116">
              <a:pos x="T40" y="T41"/>
            </a:cxn>
            <a:cxn ang="T117">
              <a:pos x="T42" y="T43"/>
            </a:cxn>
            <a:cxn ang="T118">
              <a:pos x="T44" y="T45"/>
            </a:cxn>
            <a:cxn ang="T119">
              <a:pos x="T46" y="T47"/>
            </a:cxn>
            <a:cxn ang="T120">
              <a:pos x="T48" y="T49"/>
            </a:cxn>
            <a:cxn ang="T121">
              <a:pos x="T50" y="T51"/>
            </a:cxn>
            <a:cxn ang="T122">
              <a:pos x="T52" y="T53"/>
            </a:cxn>
            <a:cxn ang="T123">
              <a:pos x="T54" y="T55"/>
            </a:cxn>
            <a:cxn ang="T124">
              <a:pos x="T56" y="T57"/>
            </a:cxn>
            <a:cxn ang="T125">
              <a:pos x="T58" y="T59"/>
            </a:cxn>
            <a:cxn ang="T126">
              <a:pos x="T60" y="T61"/>
            </a:cxn>
            <a:cxn ang="T127">
              <a:pos x="T62" y="T63"/>
            </a:cxn>
            <a:cxn ang="T128">
              <a:pos x="T64" y="T65"/>
            </a:cxn>
            <a:cxn ang="T129">
              <a:pos x="T66" y="T67"/>
            </a:cxn>
            <a:cxn ang="T130">
              <a:pos x="T68" y="T69"/>
            </a:cxn>
            <a:cxn ang="T131">
              <a:pos x="T70" y="T71"/>
            </a:cxn>
            <a:cxn ang="T132">
              <a:pos x="T72" y="T73"/>
            </a:cxn>
            <a:cxn ang="T133">
              <a:pos x="T74" y="T75"/>
            </a:cxn>
            <a:cxn ang="T134">
              <a:pos x="T76" y="T77"/>
            </a:cxn>
            <a:cxn ang="T135">
              <a:pos x="T78" y="T79"/>
            </a:cxn>
            <a:cxn ang="T136">
              <a:pos x="T80" y="T81"/>
            </a:cxn>
            <a:cxn ang="T137">
              <a:pos x="T82" y="T83"/>
            </a:cxn>
            <a:cxn ang="T138">
              <a:pos x="T84" y="T85"/>
            </a:cxn>
            <a:cxn ang="T139">
              <a:pos x="T86" y="T87"/>
            </a:cxn>
            <a:cxn ang="T140">
              <a:pos x="T88" y="T89"/>
            </a:cxn>
            <a:cxn ang="T141">
              <a:pos x="T90" y="T91"/>
            </a:cxn>
            <a:cxn ang="T142">
              <a:pos x="T92" y="T93"/>
            </a:cxn>
            <a:cxn ang="T143">
              <a:pos x="T94" y="T95"/>
            </a:cxn>
          </a:cxnLst>
          <a:rect l="T144" t="T145" r="T146" b="T147"/>
          <a:pathLst>
            <a:path w="47" h="26">
              <a:moveTo>
                <a:pt x="46" y="16"/>
              </a:moveTo>
              <a:lnTo>
                <a:pt x="47" y="15"/>
              </a:lnTo>
              <a:lnTo>
                <a:pt x="44" y="12"/>
              </a:lnTo>
              <a:lnTo>
                <a:pt x="42" y="14"/>
              </a:lnTo>
              <a:lnTo>
                <a:pt x="39" y="14"/>
              </a:lnTo>
              <a:lnTo>
                <a:pt x="38" y="15"/>
              </a:lnTo>
              <a:lnTo>
                <a:pt x="36" y="12"/>
              </a:lnTo>
              <a:lnTo>
                <a:pt x="32" y="10"/>
              </a:lnTo>
              <a:lnTo>
                <a:pt x="31" y="7"/>
              </a:lnTo>
              <a:lnTo>
                <a:pt x="28" y="4"/>
              </a:lnTo>
              <a:lnTo>
                <a:pt x="25" y="4"/>
              </a:lnTo>
              <a:lnTo>
                <a:pt x="23" y="0"/>
              </a:lnTo>
              <a:lnTo>
                <a:pt x="20" y="1"/>
              </a:lnTo>
              <a:lnTo>
                <a:pt x="17" y="0"/>
              </a:lnTo>
              <a:lnTo>
                <a:pt x="14" y="1"/>
              </a:lnTo>
              <a:lnTo>
                <a:pt x="11" y="2"/>
              </a:lnTo>
              <a:lnTo>
                <a:pt x="11" y="5"/>
              </a:lnTo>
              <a:lnTo>
                <a:pt x="7" y="5"/>
              </a:lnTo>
              <a:lnTo>
                <a:pt x="7" y="7"/>
              </a:lnTo>
              <a:lnTo>
                <a:pt x="5" y="7"/>
              </a:lnTo>
              <a:lnTo>
                <a:pt x="2" y="9"/>
              </a:lnTo>
              <a:lnTo>
                <a:pt x="1" y="9"/>
              </a:lnTo>
              <a:lnTo>
                <a:pt x="0" y="11"/>
              </a:lnTo>
              <a:lnTo>
                <a:pt x="2" y="13"/>
              </a:lnTo>
              <a:lnTo>
                <a:pt x="4" y="13"/>
              </a:lnTo>
              <a:lnTo>
                <a:pt x="5" y="14"/>
              </a:lnTo>
              <a:lnTo>
                <a:pt x="7" y="12"/>
              </a:lnTo>
              <a:lnTo>
                <a:pt x="8" y="12"/>
              </a:lnTo>
              <a:lnTo>
                <a:pt x="9" y="15"/>
              </a:lnTo>
              <a:lnTo>
                <a:pt x="12" y="17"/>
              </a:lnTo>
              <a:lnTo>
                <a:pt x="14" y="17"/>
              </a:lnTo>
              <a:lnTo>
                <a:pt x="14" y="20"/>
              </a:lnTo>
              <a:lnTo>
                <a:pt x="16" y="21"/>
              </a:lnTo>
              <a:lnTo>
                <a:pt x="16" y="23"/>
              </a:lnTo>
              <a:lnTo>
                <a:pt x="19" y="24"/>
              </a:lnTo>
              <a:lnTo>
                <a:pt x="23" y="23"/>
              </a:lnTo>
              <a:lnTo>
                <a:pt x="25" y="22"/>
              </a:lnTo>
              <a:lnTo>
                <a:pt x="27" y="22"/>
              </a:lnTo>
              <a:lnTo>
                <a:pt x="28" y="24"/>
              </a:lnTo>
              <a:lnTo>
                <a:pt x="30" y="25"/>
              </a:lnTo>
              <a:lnTo>
                <a:pt x="32" y="25"/>
              </a:lnTo>
              <a:lnTo>
                <a:pt x="33" y="26"/>
              </a:lnTo>
              <a:lnTo>
                <a:pt x="35" y="24"/>
              </a:lnTo>
              <a:lnTo>
                <a:pt x="38" y="23"/>
              </a:lnTo>
              <a:lnTo>
                <a:pt x="40" y="24"/>
              </a:lnTo>
              <a:lnTo>
                <a:pt x="41" y="23"/>
              </a:lnTo>
              <a:lnTo>
                <a:pt x="45" y="23"/>
              </a:lnTo>
              <a:lnTo>
                <a:pt x="46" y="16"/>
              </a:lnTo>
              <a:close/>
            </a:path>
          </a:pathLst>
        </a:custGeom>
        <a:solidFill>
          <a:srgbClr val="FFFF80"/>
        </a:solidFill>
        <a:ln w="9525">
          <a:solidFill>
            <a:srgbClr val="000000"/>
          </a:solidFill>
          <a:miter lim="800000"/>
          <a:headEnd/>
          <a:tailEnd/>
        </a:ln>
      </xdr:spPr>
    </xdr:sp>
    <xdr:clientData/>
  </xdr:twoCellAnchor>
  <xdr:twoCellAnchor>
    <xdr:from>
      <xdr:col>2</xdr:col>
      <xdr:colOff>314325</xdr:colOff>
      <xdr:row>17</xdr:row>
      <xdr:rowOff>38100</xdr:rowOff>
    </xdr:from>
    <xdr:to>
      <xdr:col>2</xdr:col>
      <xdr:colOff>552450</xdr:colOff>
      <xdr:row>18</xdr:row>
      <xdr:rowOff>95250</xdr:rowOff>
    </xdr:to>
    <xdr:sp macro="modRegionSelect.Region_Click" textlink="">
      <xdr:nvSpPr>
        <xdr:cNvPr id="125147" name="ShapeReg_16"/>
        <xdr:cNvSpPr>
          <a:spLocks/>
        </xdr:cNvSpPr>
      </xdr:nvSpPr>
      <xdr:spPr bwMode="auto">
        <a:xfrm>
          <a:off x="1133475" y="2914650"/>
          <a:ext cx="238125" cy="219075"/>
        </a:xfrm>
        <a:custGeom>
          <a:avLst/>
          <a:gdLst>
            <a:gd name="T0" fmla="*/ 0 w 25"/>
            <a:gd name="T1" fmla="*/ 2147483647 h 23"/>
            <a:gd name="T2" fmla="*/ 2147483647 w 25"/>
            <a:gd name="T3" fmla="*/ 0 h 23"/>
            <a:gd name="T4" fmla="*/ 2147483647 w 25"/>
            <a:gd name="T5" fmla="*/ 0 h 23"/>
            <a:gd name="T6" fmla="*/ 2147483647 w 25"/>
            <a:gd name="T7" fmla="*/ 2147483647 h 23"/>
            <a:gd name="T8" fmla="*/ 2147483647 w 25"/>
            <a:gd name="T9" fmla="*/ 2147483647 h 23"/>
            <a:gd name="T10" fmla="*/ 2147483647 w 25"/>
            <a:gd name="T11" fmla="*/ 2147483647 h 23"/>
            <a:gd name="T12" fmla="*/ 2147483647 w 25"/>
            <a:gd name="T13" fmla="*/ 2147483647 h 23"/>
            <a:gd name="T14" fmla="*/ 2147483647 w 25"/>
            <a:gd name="T15" fmla="*/ 2147483647 h 23"/>
            <a:gd name="T16" fmla="*/ 2147483647 w 25"/>
            <a:gd name="T17" fmla="*/ 2147483647 h 23"/>
            <a:gd name="T18" fmla="*/ 2147483647 w 25"/>
            <a:gd name="T19" fmla="*/ 2147483647 h 23"/>
            <a:gd name="T20" fmla="*/ 2147483647 w 25"/>
            <a:gd name="T21" fmla="*/ 2147483647 h 23"/>
            <a:gd name="T22" fmla="*/ 2147483647 w 25"/>
            <a:gd name="T23" fmla="*/ 2147483647 h 23"/>
            <a:gd name="T24" fmla="*/ 2147483647 w 25"/>
            <a:gd name="T25" fmla="*/ 2147483647 h 23"/>
            <a:gd name="T26" fmla="*/ 2147483647 w 25"/>
            <a:gd name="T27" fmla="*/ 2147483647 h 23"/>
            <a:gd name="T28" fmla="*/ 2147483647 w 25"/>
            <a:gd name="T29" fmla="*/ 2147483647 h 23"/>
            <a:gd name="T30" fmla="*/ 2147483647 w 25"/>
            <a:gd name="T31" fmla="*/ 2147483647 h 23"/>
            <a:gd name="T32" fmla="*/ 2147483647 w 25"/>
            <a:gd name="T33" fmla="*/ 2147483647 h 23"/>
            <a:gd name="T34" fmla="*/ 2147483647 w 25"/>
            <a:gd name="T35" fmla="*/ 2147483647 h 23"/>
            <a:gd name="T36" fmla="*/ 2147483647 w 25"/>
            <a:gd name="T37" fmla="*/ 2147483647 h 23"/>
            <a:gd name="T38" fmla="*/ 2147483647 w 25"/>
            <a:gd name="T39" fmla="*/ 2147483647 h 23"/>
            <a:gd name="T40" fmla="*/ 2147483647 w 25"/>
            <a:gd name="T41" fmla="*/ 2147483647 h 23"/>
            <a:gd name="T42" fmla="*/ 2147483647 w 25"/>
            <a:gd name="T43" fmla="*/ 2147483647 h 23"/>
            <a:gd name="T44" fmla="*/ 2147483647 w 25"/>
            <a:gd name="T45" fmla="*/ 2147483647 h 23"/>
            <a:gd name="T46" fmla="*/ 2147483647 w 25"/>
            <a:gd name="T47" fmla="*/ 2147483647 h 23"/>
            <a:gd name="T48" fmla="*/ 2147483647 w 25"/>
            <a:gd name="T49" fmla="*/ 2147483647 h 23"/>
            <a:gd name="T50" fmla="*/ 2147483647 w 25"/>
            <a:gd name="T51" fmla="*/ 2147483647 h 23"/>
            <a:gd name="T52" fmla="*/ 2147483647 w 25"/>
            <a:gd name="T53" fmla="*/ 2147483647 h 23"/>
            <a:gd name="T54" fmla="*/ 2147483647 w 25"/>
            <a:gd name="T55" fmla="*/ 2147483647 h 23"/>
            <a:gd name="T56" fmla="*/ 2147483647 w 25"/>
            <a:gd name="T57" fmla="*/ 2147483647 h 23"/>
            <a:gd name="T58" fmla="*/ 0 w 25"/>
            <a:gd name="T59" fmla="*/ 2147483647 h 23"/>
            <a:gd name="T60" fmla="*/ 0 w 25"/>
            <a:gd name="T61" fmla="*/ 2147483647 h 23"/>
            <a:gd name="T62" fmla="*/ 2147483647 w 25"/>
            <a:gd name="T63" fmla="*/ 2147483647 h 23"/>
            <a:gd name="T64" fmla="*/ 0 w 25"/>
            <a:gd name="T65" fmla="*/ 2147483647 h 23"/>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25"/>
            <a:gd name="T100" fmla="*/ 0 h 23"/>
            <a:gd name="T101" fmla="*/ 25 w 25"/>
            <a:gd name="T102" fmla="*/ 23 h 23"/>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25" h="23">
              <a:moveTo>
                <a:pt x="0" y="2"/>
              </a:moveTo>
              <a:lnTo>
                <a:pt x="2" y="0"/>
              </a:lnTo>
              <a:lnTo>
                <a:pt x="5" y="0"/>
              </a:lnTo>
              <a:lnTo>
                <a:pt x="6" y="2"/>
              </a:lnTo>
              <a:lnTo>
                <a:pt x="9" y="2"/>
              </a:lnTo>
              <a:lnTo>
                <a:pt x="11" y="4"/>
              </a:lnTo>
              <a:lnTo>
                <a:pt x="13" y="4"/>
              </a:lnTo>
              <a:lnTo>
                <a:pt x="14" y="5"/>
              </a:lnTo>
              <a:lnTo>
                <a:pt x="16" y="3"/>
              </a:lnTo>
              <a:lnTo>
                <a:pt x="17" y="3"/>
              </a:lnTo>
              <a:lnTo>
                <a:pt x="18" y="6"/>
              </a:lnTo>
              <a:lnTo>
                <a:pt x="21" y="8"/>
              </a:lnTo>
              <a:lnTo>
                <a:pt x="23" y="8"/>
              </a:lnTo>
              <a:lnTo>
                <a:pt x="23" y="11"/>
              </a:lnTo>
              <a:lnTo>
                <a:pt x="25" y="12"/>
              </a:lnTo>
              <a:lnTo>
                <a:pt x="25" y="14"/>
              </a:lnTo>
              <a:lnTo>
                <a:pt x="23" y="14"/>
              </a:lnTo>
              <a:lnTo>
                <a:pt x="21" y="17"/>
              </a:lnTo>
              <a:lnTo>
                <a:pt x="19" y="17"/>
              </a:lnTo>
              <a:lnTo>
                <a:pt x="17" y="15"/>
              </a:lnTo>
              <a:lnTo>
                <a:pt x="15" y="17"/>
              </a:lnTo>
              <a:lnTo>
                <a:pt x="15" y="20"/>
              </a:lnTo>
              <a:lnTo>
                <a:pt x="13" y="21"/>
              </a:lnTo>
              <a:lnTo>
                <a:pt x="10" y="22"/>
              </a:lnTo>
              <a:lnTo>
                <a:pt x="7" y="23"/>
              </a:lnTo>
              <a:lnTo>
                <a:pt x="8" y="18"/>
              </a:lnTo>
              <a:lnTo>
                <a:pt x="9" y="15"/>
              </a:lnTo>
              <a:lnTo>
                <a:pt x="6" y="11"/>
              </a:lnTo>
              <a:lnTo>
                <a:pt x="4" y="9"/>
              </a:lnTo>
              <a:lnTo>
                <a:pt x="0" y="8"/>
              </a:lnTo>
              <a:lnTo>
                <a:pt x="0" y="6"/>
              </a:lnTo>
              <a:lnTo>
                <a:pt x="2" y="4"/>
              </a:lnTo>
              <a:lnTo>
                <a:pt x="0" y="2"/>
              </a:lnTo>
              <a:close/>
            </a:path>
          </a:pathLst>
        </a:custGeom>
        <a:solidFill>
          <a:srgbClr val="FFFF80"/>
        </a:solidFill>
        <a:ln w="9525">
          <a:solidFill>
            <a:srgbClr val="000000"/>
          </a:solidFill>
          <a:miter lim="800000"/>
          <a:headEnd/>
          <a:tailEnd/>
        </a:ln>
      </xdr:spPr>
    </xdr:sp>
    <xdr:clientData/>
  </xdr:twoCellAnchor>
  <xdr:twoCellAnchor>
    <xdr:from>
      <xdr:col>2</xdr:col>
      <xdr:colOff>209550</xdr:colOff>
      <xdr:row>17</xdr:row>
      <xdr:rowOff>28575</xdr:rowOff>
    </xdr:from>
    <xdr:to>
      <xdr:col>2</xdr:col>
      <xdr:colOff>400050</xdr:colOff>
      <xdr:row>18</xdr:row>
      <xdr:rowOff>133350</xdr:rowOff>
    </xdr:to>
    <xdr:sp macro="modRegionSelect.Region_Click" textlink="">
      <xdr:nvSpPr>
        <xdr:cNvPr id="125148" name="ShapeReg_7"/>
        <xdr:cNvSpPr>
          <a:spLocks/>
        </xdr:cNvSpPr>
      </xdr:nvSpPr>
      <xdr:spPr bwMode="auto">
        <a:xfrm>
          <a:off x="1028700" y="2905125"/>
          <a:ext cx="190500" cy="266700"/>
        </a:xfrm>
        <a:custGeom>
          <a:avLst/>
          <a:gdLst>
            <a:gd name="T0" fmla="*/ 2147483647 w 20"/>
            <a:gd name="T1" fmla="*/ 2147483647 h 28"/>
            <a:gd name="T2" fmla="*/ 2147483647 w 20"/>
            <a:gd name="T3" fmla="*/ 2147483647 h 28"/>
            <a:gd name="T4" fmla="*/ 2147483647 w 20"/>
            <a:gd name="T5" fmla="*/ 2147483647 h 28"/>
            <a:gd name="T6" fmla="*/ 2147483647 w 20"/>
            <a:gd name="T7" fmla="*/ 2147483647 h 28"/>
            <a:gd name="T8" fmla="*/ 2147483647 w 20"/>
            <a:gd name="T9" fmla="*/ 2147483647 h 28"/>
            <a:gd name="T10" fmla="*/ 2147483647 w 20"/>
            <a:gd name="T11" fmla="*/ 2147483647 h 28"/>
            <a:gd name="T12" fmla="*/ 2147483647 w 20"/>
            <a:gd name="T13" fmla="*/ 2147483647 h 28"/>
            <a:gd name="T14" fmla="*/ 2147483647 w 20"/>
            <a:gd name="T15" fmla="*/ 2147483647 h 28"/>
            <a:gd name="T16" fmla="*/ 2147483647 w 20"/>
            <a:gd name="T17" fmla="*/ 2147483647 h 28"/>
            <a:gd name="T18" fmla="*/ 2147483647 w 20"/>
            <a:gd name="T19" fmla="*/ 2147483647 h 28"/>
            <a:gd name="T20" fmla="*/ 2147483647 w 20"/>
            <a:gd name="T21" fmla="*/ 2147483647 h 28"/>
            <a:gd name="T22" fmla="*/ 2147483647 w 20"/>
            <a:gd name="T23" fmla="*/ 2147483647 h 28"/>
            <a:gd name="T24" fmla="*/ 2147483647 w 20"/>
            <a:gd name="T25" fmla="*/ 2147483647 h 28"/>
            <a:gd name="T26" fmla="*/ 2147483647 w 20"/>
            <a:gd name="T27" fmla="*/ 2147483647 h 28"/>
            <a:gd name="T28" fmla="*/ 2147483647 w 20"/>
            <a:gd name="T29" fmla="*/ 2147483647 h 28"/>
            <a:gd name="T30" fmla="*/ 2147483647 w 20"/>
            <a:gd name="T31" fmla="*/ 2147483647 h 28"/>
            <a:gd name="T32" fmla="*/ 2147483647 w 20"/>
            <a:gd name="T33" fmla="*/ 2147483647 h 28"/>
            <a:gd name="T34" fmla="*/ 2147483647 w 20"/>
            <a:gd name="T35" fmla="*/ 2147483647 h 28"/>
            <a:gd name="T36" fmla="*/ 2147483647 w 20"/>
            <a:gd name="T37" fmla="*/ 2147483647 h 28"/>
            <a:gd name="T38" fmla="*/ 2147483647 w 20"/>
            <a:gd name="T39" fmla="*/ 2147483647 h 28"/>
            <a:gd name="T40" fmla="*/ 2147483647 w 20"/>
            <a:gd name="T41" fmla="*/ 2147483647 h 28"/>
            <a:gd name="T42" fmla="*/ 2147483647 w 20"/>
            <a:gd name="T43" fmla="*/ 2147483647 h 28"/>
            <a:gd name="T44" fmla="*/ 2147483647 w 20"/>
            <a:gd name="T45" fmla="*/ 2147483647 h 28"/>
            <a:gd name="T46" fmla="*/ 2147483647 w 20"/>
            <a:gd name="T47" fmla="*/ 2147483647 h 28"/>
            <a:gd name="T48" fmla="*/ 2147483647 w 20"/>
            <a:gd name="T49" fmla="*/ 2147483647 h 28"/>
            <a:gd name="T50" fmla="*/ 2147483647 w 20"/>
            <a:gd name="T51" fmla="*/ 2147483647 h 28"/>
            <a:gd name="T52" fmla="*/ 2147483647 w 20"/>
            <a:gd name="T53" fmla="*/ 2147483647 h 28"/>
            <a:gd name="T54" fmla="*/ 2147483647 w 20"/>
            <a:gd name="T55" fmla="*/ 2147483647 h 28"/>
            <a:gd name="T56" fmla="*/ 2147483647 w 20"/>
            <a:gd name="T57" fmla="*/ 2147483647 h 28"/>
            <a:gd name="T58" fmla="*/ 2147483647 w 20"/>
            <a:gd name="T59" fmla="*/ 2147483647 h 28"/>
            <a:gd name="T60" fmla="*/ 0 w 20"/>
            <a:gd name="T61" fmla="*/ 2147483647 h 28"/>
            <a:gd name="T62" fmla="*/ 2147483647 w 20"/>
            <a:gd name="T63" fmla="*/ 2147483647 h 28"/>
            <a:gd name="T64" fmla="*/ 2147483647 w 20"/>
            <a:gd name="T65" fmla="*/ 2147483647 h 28"/>
            <a:gd name="T66" fmla="*/ 2147483647 w 20"/>
            <a:gd name="T67" fmla="*/ 2147483647 h 28"/>
            <a:gd name="T68" fmla="*/ 2147483647 w 20"/>
            <a:gd name="T69" fmla="*/ 2147483647 h 28"/>
            <a:gd name="T70" fmla="*/ 2147483647 w 20"/>
            <a:gd name="T71" fmla="*/ 0 h 28"/>
            <a:gd name="T72" fmla="*/ 2147483647 w 20"/>
            <a:gd name="T73" fmla="*/ 2147483647 h 28"/>
            <a:gd name="T74" fmla="*/ 2147483647 w 20"/>
            <a:gd name="T75" fmla="*/ 2147483647 h 28"/>
            <a:gd name="T76" fmla="*/ 2147483647 w 20"/>
            <a:gd name="T77" fmla="*/ 2147483647 h 28"/>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w 20"/>
            <a:gd name="T118" fmla="*/ 0 h 28"/>
            <a:gd name="T119" fmla="*/ 20 w 20"/>
            <a:gd name="T120" fmla="*/ 28 h 28"/>
          </a:gdLst>
          <a:ahLst/>
          <a:cxnLst>
            <a:cxn ang="T78">
              <a:pos x="T0" y="T1"/>
            </a:cxn>
            <a:cxn ang="T79">
              <a:pos x="T2" y="T3"/>
            </a:cxn>
            <a:cxn ang="T80">
              <a:pos x="T4" y="T5"/>
            </a:cxn>
            <a:cxn ang="T81">
              <a:pos x="T6" y="T7"/>
            </a:cxn>
            <a:cxn ang="T82">
              <a:pos x="T8" y="T9"/>
            </a:cxn>
            <a:cxn ang="T83">
              <a:pos x="T10" y="T11"/>
            </a:cxn>
            <a:cxn ang="T84">
              <a:pos x="T12" y="T13"/>
            </a:cxn>
            <a:cxn ang="T85">
              <a:pos x="T14" y="T15"/>
            </a:cxn>
            <a:cxn ang="T86">
              <a:pos x="T16" y="T17"/>
            </a:cxn>
            <a:cxn ang="T87">
              <a:pos x="T18" y="T19"/>
            </a:cxn>
            <a:cxn ang="T88">
              <a:pos x="T20" y="T21"/>
            </a:cxn>
            <a:cxn ang="T89">
              <a:pos x="T22" y="T23"/>
            </a:cxn>
            <a:cxn ang="T90">
              <a:pos x="T24" y="T25"/>
            </a:cxn>
            <a:cxn ang="T91">
              <a:pos x="T26" y="T27"/>
            </a:cxn>
            <a:cxn ang="T92">
              <a:pos x="T28" y="T29"/>
            </a:cxn>
            <a:cxn ang="T93">
              <a:pos x="T30" y="T31"/>
            </a:cxn>
            <a:cxn ang="T94">
              <a:pos x="T32" y="T33"/>
            </a:cxn>
            <a:cxn ang="T95">
              <a:pos x="T34" y="T35"/>
            </a:cxn>
            <a:cxn ang="T96">
              <a:pos x="T36" y="T37"/>
            </a:cxn>
            <a:cxn ang="T97">
              <a:pos x="T38" y="T39"/>
            </a:cxn>
            <a:cxn ang="T98">
              <a:pos x="T40" y="T41"/>
            </a:cxn>
            <a:cxn ang="T99">
              <a:pos x="T42" y="T43"/>
            </a:cxn>
            <a:cxn ang="T100">
              <a:pos x="T44" y="T45"/>
            </a:cxn>
            <a:cxn ang="T101">
              <a:pos x="T46" y="T47"/>
            </a:cxn>
            <a:cxn ang="T102">
              <a:pos x="T48" y="T49"/>
            </a:cxn>
            <a:cxn ang="T103">
              <a:pos x="T50" y="T51"/>
            </a:cxn>
            <a:cxn ang="T104">
              <a:pos x="T52" y="T53"/>
            </a:cxn>
            <a:cxn ang="T105">
              <a:pos x="T54" y="T55"/>
            </a:cxn>
            <a:cxn ang="T106">
              <a:pos x="T56" y="T57"/>
            </a:cxn>
            <a:cxn ang="T107">
              <a:pos x="T58" y="T59"/>
            </a:cxn>
            <a:cxn ang="T108">
              <a:pos x="T60" y="T61"/>
            </a:cxn>
            <a:cxn ang="T109">
              <a:pos x="T62" y="T63"/>
            </a:cxn>
            <a:cxn ang="T110">
              <a:pos x="T64" y="T65"/>
            </a:cxn>
            <a:cxn ang="T111">
              <a:pos x="T66" y="T67"/>
            </a:cxn>
            <a:cxn ang="T112">
              <a:pos x="T68" y="T69"/>
            </a:cxn>
            <a:cxn ang="T113">
              <a:pos x="T70" y="T71"/>
            </a:cxn>
            <a:cxn ang="T114">
              <a:pos x="T72" y="T73"/>
            </a:cxn>
            <a:cxn ang="T115">
              <a:pos x="T74" y="T75"/>
            </a:cxn>
            <a:cxn ang="T116">
              <a:pos x="T76" y="T77"/>
            </a:cxn>
          </a:cxnLst>
          <a:rect l="T117" t="T118" r="T119" b="T120"/>
          <a:pathLst>
            <a:path w="20" h="28">
              <a:moveTo>
                <a:pt x="8" y="4"/>
              </a:moveTo>
              <a:lnTo>
                <a:pt x="9" y="3"/>
              </a:lnTo>
              <a:lnTo>
                <a:pt x="11" y="3"/>
              </a:lnTo>
              <a:lnTo>
                <a:pt x="13" y="5"/>
              </a:lnTo>
              <a:lnTo>
                <a:pt x="11" y="7"/>
              </a:lnTo>
              <a:lnTo>
                <a:pt x="11" y="9"/>
              </a:lnTo>
              <a:lnTo>
                <a:pt x="15" y="10"/>
              </a:lnTo>
              <a:lnTo>
                <a:pt x="17" y="12"/>
              </a:lnTo>
              <a:lnTo>
                <a:pt x="20" y="16"/>
              </a:lnTo>
              <a:lnTo>
                <a:pt x="19" y="19"/>
              </a:lnTo>
              <a:lnTo>
                <a:pt x="18" y="24"/>
              </a:lnTo>
              <a:lnTo>
                <a:pt x="15" y="24"/>
              </a:lnTo>
              <a:lnTo>
                <a:pt x="13" y="26"/>
              </a:lnTo>
              <a:lnTo>
                <a:pt x="11" y="26"/>
              </a:lnTo>
              <a:lnTo>
                <a:pt x="10" y="28"/>
              </a:lnTo>
              <a:lnTo>
                <a:pt x="8" y="25"/>
              </a:lnTo>
              <a:lnTo>
                <a:pt x="6" y="25"/>
              </a:lnTo>
              <a:lnTo>
                <a:pt x="6" y="23"/>
              </a:lnTo>
              <a:lnTo>
                <a:pt x="4" y="22"/>
              </a:lnTo>
              <a:lnTo>
                <a:pt x="5" y="21"/>
              </a:lnTo>
              <a:lnTo>
                <a:pt x="3" y="20"/>
              </a:lnTo>
              <a:lnTo>
                <a:pt x="3" y="18"/>
              </a:lnTo>
              <a:lnTo>
                <a:pt x="4" y="17"/>
              </a:lnTo>
              <a:lnTo>
                <a:pt x="5" y="16"/>
              </a:lnTo>
              <a:lnTo>
                <a:pt x="5" y="13"/>
              </a:lnTo>
              <a:lnTo>
                <a:pt x="4" y="12"/>
              </a:lnTo>
              <a:lnTo>
                <a:pt x="2" y="12"/>
              </a:lnTo>
              <a:lnTo>
                <a:pt x="2" y="11"/>
              </a:lnTo>
              <a:lnTo>
                <a:pt x="2" y="9"/>
              </a:lnTo>
              <a:lnTo>
                <a:pt x="1" y="8"/>
              </a:lnTo>
              <a:lnTo>
                <a:pt x="0" y="6"/>
              </a:lnTo>
              <a:lnTo>
                <a:pt x="1" y="5"/>
              </a:lnTo>
              <a:lnTo>
                <a:pt x="1" y="4"/>
              </a:lnTo>
              <a:lnTo>
                <a:pt x="2" y="3"/>
              </a:lnTo>
              <a:lnTo>
                <a:pt x="3" y="1"/>
              </a:lnTo>
              <a:lnTo>
                <a:pt x="4" y="0"/>
              </a:lnTo>
              <a:lnTo>
                <a:pt x="5" y="1"/>
              </a:lnTo>
              <a:lnTo>
                <a:pt x="6" y="3"/>
              </a:lnTo>
              <a:lnTo>
                <a:pt x="8" y="4"/>
              </a:lnTo>
              <a:close/>
            </a:path>
          </a:pathLst>
        </a:custGeom>
        <a:solidFill>
          <a:srgbClr val="FFFF80"/>
        </a:solidFill>
        <a:ln w="9525">
          <a:solidFill>
            <a:srgbClr val="000000"/>
          </a:solidFill>
          <a:miter lim="800000"/>
          <a:headEnd/>
          <a:tailEnd/>
        </a:ln>
      </xdr:spPr>
    </xdr:sp>
    <xdr:clientData/>
  </xdr:twoCellAnchor>
  <xdr:twoCellAnchor>
    <xdr:from>
      <xdr:col>2</xdr:col>
      <xdr:colOff>504825</xdr:colOff>
      <xdr:row>19</xdr:row>
      <xdr:rowOff>57150</xdr:rowOff>
    </xdr:from>
    <xdr:to>
      <xdr:col>3</xdr:col>
      <xdr:colOff>66675</xdr:colOff>
      <xdr:row>20</xdr:row>
      <xdr:rowOff>47625</xdr:rowOff>
    </xdr:to>
    <xdr:sp macro="modRegionSelect.Region_Click" textlink="">
      <xdr:nvSpPr>
        <xdr:cNvPr id="125149" name="ShapeReg_81"/>
        <xdr:cNvSpPr>
          <a:spLocks/>
        </xdr:cNvSpPr>
      </xdr:nvSpPr>
      <xdr:spPr bwMode="auto">
        <a:xfrm>
          <a:off x="1323975" y="3257550"/>
          <a:ext cx="171450" cy="152400"/>
        </a:xfrm>
        <a:custGeom>
          <a:avLst/>
          <a:gdLst>
            <a:gd name="T0" fmla="*/ 2147483647 w 18"/>
            <a:gd name="T1" fmla="*/ 2147483647 h 16"/>
            <a:gd name="T2" fmla="*/ 2147483647 w 18"/>
            <a:gd name="T3" fmla="*/ 2147483647 h 16"/>
            <a:gd name="T4" fmla="*/ 2147483647 w 18"/>
            <a:gd name="T5" fmla="*/ 2147483647 h 16"/>
            <a:gd name="T6" fmla="*/ 2147483647 w 18"/>
            <a:gd name="T7" fmla="*/ 2147483647 h 16"/>
            <a:gd name="T8" fmla="*/ 2147483647 w 18"/>
            <a:gd name="T9" fmla="*/ 2147483647 h 16"/>
            <a:gd name="T10" fmla="*/ 2147483647 w 18"/>
            <a:gd name="T11" fmla="*/ 0 h 16"/>
            <a:gd name="T12" fmla="*/ 2147483647 w 18"/>
            <a:gd name="T13" fmla="*/ 2147483647 h 16"/>
            <a:gd name="T14" fmla="*/ 2147483647 w 18"/>
            <a:gd name="T15" fmla="*/ 2147483647 h 16"/>
            <a:gd name="T16" fmla="*/ 2147483647 w 18"/>
            <a:gd name="T17" fmla="*/ 2147483647 h 16"/>
            <a:gd name="T18" fmla="*/ 2147483647 w 18"/>
            <a:gd name="T19" fmla="*/ 2147483647 h 16"/>
            <a:gd name="T20" fmla="*/ 2147483647 w 18"/>
            <a:gd name="T21" fmla="*/ 2147483647 h 16"/>
            <a:gd name="T22" fmla="*/ 2147483647 w 18"/>
            <a:gd name="T23" fmla="*/ 2147483647 h 16"/>
            <a:gd name="T24" fmla="*/ 2147483647 w 18"/>
            <a:gd name="T25" fmla="*/ 2147483647 h 16"/>
            <a:gd name="T26" fmla="*/ 2147483647 w 18"/>
            <a:gd name="T27" fmla="*/ 2147483647 h 16"/>
            <a:gd name="T28" fmla="*/ 2147483647 w 18"/>
            <a:gd name="T29" fmla="*/ 2147483647 h 16"/>
            <a:gd name="T30" fmla="*/ 2147483647 w 18"/>
            <a:gd name="T31" fmla="*/ 2147483647 h 16"/>
            <a:gd name="T32" fmla="*/ 2147483647 w 18"/>
            <a:gd name="T33" fmla="*/ 2147483647 h 16"/>
            <a:gd name="T34" fmla="*/ 2147483647 w 18"/>
            <a:gd name="T35" fmla="*/ 2147483647 h 16"/>
            <a:gd name="T36" fmla="*/ 2147483647 w 18"/>
            <a:gd name="T37" fmla="*/ 2147483647 h 16"/>
            <a:gd name="T38" fmla="*/ 0 w 18"/>
            <a:gd name="T39" fmla="*/ 2147483647 h 16"/>
            <a:gd name="T40" fmla="*/ 2147483647 w 18"/>
            <a:gd name="T41" fmla="*/ 2147483647 h 1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18"/>
            <a:gd name="T64" fmla="*/ 0 h 16"/>
            <a:gd name="T65" fmla="*/ 18 w 18"/>
            <a:gd name="T66" fmla="*/ 16 h 16"/>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18" h="16">
              <a:moveTo>
                <a:pt x="1" y="11"/>
              </a:moveTo>
              <a:lnTo>
                <a:pt x="1" y="9"/>
              </a:lnTo>
              <a:lnTo>
                <a:pt x="2" y="7"/>
              </a:lnTo>
              <a:lnTo>
                <a:pt x="4" y="5"/>
              </a:lnTo>
              <a:lnTo>
                <a:pt x="4" y="2"/>
              </a:lnTo>
              <a:lnTo>
                <a:pt x="8" y="0"/>
              </a:lnTo>
              <a:lnTo>
                <a:pt x="10" y="1"/>
              </a:lnTo>
              <a:lnTo>
                <a:pt x="15" y="1"/>
              </a:lnTo>
              <a:lnTo>
                <a:pt x="16" y="3"/>
              </a:lnTo>
              <a:lnTo>
                <a:pt x="17" y="5"/>
              </a:lnTo>
              <a:lnTo>
                <a:pt x="17" y="7"/>
              </a:lnTo>
              <a:lnTo>
                <a:pt x="18" y="10"/>
              </a:lnTo>
              <a:lnTo>
                <a:pt x="15" y="10"/>
              </a:lnTo>
              <a:lnTo>
                <a:pt x="12" y="12"/>
              </a:lnTo>
              <a:lnTo>
                <a:pt x="12" y="15"/>
              </a:lnTo>
              <a:lnTo>
                <a:pt x="9" y="16"/>
              </a:lnTo>
              <a:lnTo>
                <a:pt x="7" y="15"/>
              </a:lnTo>
              <a:lnTo>
                <a:pt x="4" y="16"/>
              </a:lnTo>
              <a:lnTo>
                <a:pt x="1" y="14"/>
              </a:lnTo>
              <a:lnTo>
                <a:pt x="0" y="13"/>
              </a:lnTo>
              <a:lnTo>
                <a:pt x="1" y="11"/>
              </a:lnTo>
              <a:close/>
            </a:path>
          </a:pathLst>
        </a:custGeom>
        <a:solidFill>
          <a:srgbClr val="37CE04"/>
        </a:solidFill>
        <a:ln w="9525">
          <a:solidFill>
            <a:srgbClr val="000000"/>
          </a:solidFill>
          <a:miter lim="800000"/>
          <a:headEnd/>
          <a:tailEnd/>
        </a:ln>
      </xdr:spPr>
    </xdr:sp>
    <xdr:clientData/>
  </xdr:twoCellAnchor>
  <xdr:twoCellAnchor>
    <xdr:from>
      <xdr:col>3</xdr:col>
      <xdr:colOff>47625</xdr:colOff>
      <xdr:row>16</xdr:row>
      <xdr:rowOff>123825</xdr:rowOff>
    </xdr:from>
    <xdr:to>
      <xdr:col>3</xdr:col>
      <xdr:colOff>581025</xdr:colOff>
      <xdr:row>20</xdr:row>
      <xdr:rowOff>47625</xdr:rowOff>
    </xdr:to>
    <xdr:sp macro="modRegionSelect.Region_Click" textlink="">
      <xdr:nvSpPr>
        <xdr:cNvPr id="125150" name="ShapeReg_24"/>
        <xdr:cNvSpPr>
          <a:spLocks/>
        </xdr:cNvSpPr>
      </xdr:nvSpPr>
      <xdr:spPr bwMode="auto">
        <a:xfrm>
          <a:off x="1476375" y="2838450"/>
          <a:ext cx="533400" cy="571500"/>
        </a:xfrm>
        <a:custGeom>
          <a:avLst/>
          <a:gdLst>
            <a:gd name="T0" fmla="*/ 2147483647 w 56"/>
            <a:gd name="T1" fmla="*/ 2147483647 h 60"/>
            <a:gd name="T2" fmla="*/ 2147483647 w 56"/>
            <a:gd name="T3" fmla="*/ 2147483647 h 60"/>
            <a:gd name="T4" fmla="*/ 2147483647 w 56"/>
            <a:gd name="T5" fmla="*/ 2147483647 h 60"/>
            <a:gd name="T6" fmla="*/ 2147483647 w 56"/>
            <a:gd name="T7" fmla="*/ 2147483647 h 60"/>
            <a:gd name="T8" fmla="*/ 2147483647 w 56"/>
            <a:gd name="T9" fmla="*/ 2147483647 h 60"/>
            <a:gd name="T10" fmla="*/ 2147483647 w 56"/>
            <a:gd name="T11" fmla="*/ 2147483647 h 60"/>
            <a:gd name="T12" fmla="*/ 2147483647 w 56"/>
            <a:gd name="T13" fmla="*/ 2147483647 h 60"/>
            <a:gd name="T14" fmla="*/ 2147483647 w 56"/>
            <a:gd name="T15" fmla="*/ 2147483647 h 60"/>
            <a:gd name="T16" fmla="*/ 2147483647 w 56"/>
            <a:gd name="T17" fmla="*/ 2147483647 h 60"/>
            <a:gd name="T18" fmla="*/ 2147483647 w 56"/>
            <a:gd name="T19" fmla="*/ 2147483647 h 60"/>
            <a:gd name="T20" fmla="*/ 2147483647 w 56"/>
            <a:gd name="T21" fmla="*/ 2147483647 h 60"/>
            <a:gd name="T22" fmla="*/ 2147483647 w 56"/>
            <a:gd name="T23" fmla="*/ 0 h 60"/>
            <a:gd name="T24" fmla="*/ 2147483647 w 56"/>
            <a:gd name="T25" fmla="*/ 2147483647 h 60"/>
            <a:gd name="T26" fmla="*/ 2147483647 w 56"/>
            <a:gd name="T27" fmla="*/ 2147483647 h 60"/>
            <a:gd name="T28" fmla="*/ 2147483647 w 56"/>
            <a:gd name="T29" fmla="*/ 2147483647 h 60"/>
            <a:gd name="T30" fmla="*/ 2147483647 w 56"/>
            <a:gd name="T31" fmla="*/ 2147483647 h 60"/>
            <a:gd name="T32" fmla="*/ 2147483647 w 56"/>
            <a:gd name="T33" fmla="*/ 2147483647 h 60"/>
            <a:gd name="T34" fmla="*/ 2147483647 w 56"/>
            <a:gd name="T35" fmla="*/ 2147483647 h 60"/>
            <a:gd name="T36" fmla="*/ 2147483647 w 56"/>
            <a:gd name="T37" fmla="*/ 2147483647 h 60"/>
            <a:gd name="T38" fmla="*/ 2147483647 w 56"/>
            <a:gd name="T39" fmla="*/ 2147483647 h 60"/>
            <a:gd name="T40" fmla="*/ 2147483647 w 56"/>
            <a:gd name="T41" fmla="*/ 2147483647 h 60"/>
            <a:gd name="T42" fmla="*/ 2147483647 w 56"/>
            <a:gd name="T43" fmla="*/ 2147483647 h 60"/>
            <a:gd name="T44" fmla="*/ 2147483647 w 56"/>
            <a:gd name="T45" fmla="*/ 2147483647 h 60"/>
            <a:gd name="T46" fmla="*/ 2147483647 w 56"/>
            <a:gd name="T47" fmla="*/ 2147483647 h 60"/>
            <a:gd name="T48" fmla="*/ 2147483647 w 56"/>
            <a:gd name="T49" fmla="*/ 2147483647 h 60"/>
            <a:gd name="T50" fmla="*/ 2147483647 w 56"/>
            <a:gd name="T51" fmla="*/ 2147483647 h 60"/>
            <a:gd name="T52" fmla="*/ 2147483647 w 56"/>
            <a:gd name="T53" fmla="*/ 2147483647 h 60"/>
            <a:gd name="T54" fmla="*/ 2147483647 w 56"/>
            <a:gd name="T55" fmla="*/ 2147483647 h 60"/>
            <a:gd name="T56" fmla="*/ 2147483647 w 56"/>
            <a:gd name="T57" fmla="*/ 2147483647 h 60"/>
            <a:gd name="T58" fmla="*/ 2147483647 w 56"/>
            <a:gd name="T59" fmla="*/ 2147483647 h 60"/>
            <a:gd name="T60" fmla="*/ 2147483647 w 56"/>
            <a:gd name="T61" fmla="*/ 2147483647 h 60"/>
            <a:gd name="T62" fmla="*/ 2147483647 w 56"/>
            <a:gd name="T63" fmla="*/ 2147483647 h 60"/>
            <a:gd name="T64" fmla="*/ 2147483647 w 56"/>
            <a:gd name="T65" fmla="*/ 2147483647 h 60"/>
            <a:gd name="T66" fmla="*/ 2147483647 w 56"/>
            <a:gd name="T67" fmla="*/ 2147483647 h 60"/>
            <a:gd name="T68" fmla="*/ 2147483647 w 56"/>
            <a:gd name="T69" fmla="*/ 2147483647 h 60"/>
            <a:gd name="T70" fmla="*/ 2147483647 w 56"/>
            <a:gd name="T71" fmla="*/ 2147483647 h 60"/>
            <a:gd name="T72" fmla="*/ 2147483647 w 56"/>
            <a:gd name="T73" fmla="*/ 2147483647 h 60"/>
            <a:gd name="T74" fmla="*/ 2147483647 w 56"/>
            <a:gd name="T75" fmla="*/ 2147483647 h 60"/>
            <a:gd name="T76" fmla="*/ 2147483647 w 56"/>
            <a:gd name="T77" fmla="*/ 2147483647 h 60"/>
            <a:gd name="T78" fmla="*/ 2147483647 w 56"/>
            <a:gd name="T79" fmla="*/ 2147483647 h 60"/>
            <a:gd name="T80" fmla="*/ 2147483647 w 56"/>
            <a:gd name="T81" fmla="*/ 2147483647 h 60"/>
            <a:gd name="T82" fmla="*/ 2147483647 w 56"/>
            <a:gd name="T83" fmla="*/ 2147483647 h 60"/>
            <a:gd name="T84" fmla="*/ 2147483647 w 56"/>
            <a:gd name="T85" fmla="*/ 2147483647 h 60"/>
            <a:gd name="T86" fmla="*/ 2147483647 w 56"/>
            <a:gd name="T87" fmla="*/ 2147483647 h 60"/>
            <a:gd name="T88" fmla="*/ 2147483647 w 56"/>
            <a:gd name="T89" fmla="*/ 2147483647 h 60"/>
            <a:gd name="T90" fmla="*/ 0 w 56"/>
            <a:gd name="T91" fmla="*/ 2147483647 h 60"/>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w 56"/>
            <a:gd name="T139" fmla="*/ 0 h 60"/>
            <a:gd name="T140" fmla="*/ 56 w 56"/>
            <a:gd name="T141" fmla="*/ 60 h 60"/>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T138" t="T139" r="T140" b="T141"/>
          <a:pathLst>
            <a:path w="56" h="60">
              <a:moveTo>
                <a:pt x="0" y="38"/>
              </a:moveTo>
              <a:lnTo>
                <a:pt x="2" y="35"/>
              </a:lnTo>
              <a:lnTo>
                <a:pt x="4" y="33"/>
              </a:lnTo>
              <a:lnTo>
                <a:pt x="6" y="33"/>
              </a:lnTo>
              <a:lnTo>
                <a:pt x="9" y="34"/>
              </a:lnTo>
              <a:lnTo>
                <a:pt x="12" y="31"/>
              </a:lnTo>
              <a:lnTo>
                <a:pt x="9" y="27"/>
              </a:lnTo>
              <a:lnTo>
                <a:pt x="6" y="25"/>
              </a:lnTo>
              <a:lnTo>
                <a:pt x="8" y="23"/>
              </a:lnTo>
              <a:lnTo>
                <a:pt x="11" y="22"/>
              </a:lnTo>
              <a:lnTo>
                <a:pt x="13" y="23"/>
              </a:lnTo>
              <a:lnTo>
                <a:pt x="14" y="22"/>
              </a:lnTo>
              <a:lnTo>
                <a:pt x="18" y="22"/>
              </a:lnTo>
              <a:lnTo>
                <a:pt x="19" y="15"/>
              </a:lnTo>
              <a:lnTo>
                <a:pt x="20" y="14"/>
              </a:lnTo>
              <a:lnTo>
                <a:pt x="21" y="13"/>
              </a:lnTo>
              <a:lnTo>
                <a:pt x="21" y="10"/>
              </a:lnTo>
              <a:lnTo>
                <a:pt x="23" y="9"/>
              </a:lnTo>
              <a:lnTo>
                <a:pt x="20" y="6"/>
              </a:lnTo>
              <a:lnTo>
                <a:pt x="21" y="5"/>
              </a:lnTo>
              <a:lnTo>
                <a:pt x="24" y="6"/>
              </a:lnTo>
              <a:lnTo>
                <a:pt x="29" y="1"/>
              </a:lnTo>
              <a:lnTo>
                <a:pt x="30" y="0"/>
              </a:lnTo>
              <a:lnTo>
                <a:pt x="31" y="0"/>
              </a:lnTo>
              <a:lnTo>
                <a:pt x="34" y="3"/>
              </a:lnTo>
              <a:lnTo>
                <a:pt x="33" y="5"/>
              </a:lnTo>
              <a:lnTo>
                <a:pt x="34" y="5"/>
              </a:lnTo>
              <a:lnTo>
                <a:pt x="35" y="8"/>
              </a:lnTo>
              <a:lnTo>
                <a:pt x="33" y="9"/>
              </a:lnTo>
              <a:lnTo>
                <a:pt x="33" y="12"/>
              </a:lnTo>
              <a:lnTo>
                <a:pt x="30" y="12"/>
              </a:lnTo>
              <a:lnTo>
                <a:pt x="30" y="14"/>
              </a:lnTo>
              <a:lnTo>
                <a:pt x="29" y="16"/>
              </a:lnTo>
              <a:lnTo>
                <a:pt x="29" y="18"/>
              </a:lnTo>
              <a:lnTo>
                <a:pt x="30" y="19"/>
              </a:lnTo>
              <a:lnTo>
                <a:pt x="30" y="21"/>
              </a:lnTo>
              <a:lnTo>
                <a:pt x="31" y="23"/>
              </a:lnTo>
              <a:lnTo>
                <a:pt x="30" y="25"/>
              </a:lnTo>
              <a:lnTo>
                <a:pt x="31" y="26"/>
              </a:lnTo>
              <a:lnTo>
                <a:pt x="32" y="24"/>
              </a:lnTo>
              <a:lnTo>
                <a:pt x="33" y="22"/>
              </a:lnTo>
              <a:lnTo>
                <a:pt x="36" y="21"/>
              </a:lnTo>
              <a:lnTo>
                <a:pt x="38" y="22"/>
              </a:lnTo>
              <a:lnTo>
                <a:pt x="39" y="24"/>
              </a:lnTo>
              <a:lnTo>
                <a:pt x="42" y="22"/>
              </a:lnTo>
              <a:lnTo>
                <a:pt x="43" y="23"/>
              </a:lnTo>
              <a:lnTo>
                <a:pt x="43" y="24"/>
              </a:lnTo>
              <a:lnTo>
                <a:pt x="45" y="24"/>
              </a:lnTo>
              <a:lnTo>
                <a:pt x="47" y="23"/>
              </a:lnTo>
              <a:lnTo>
                <a:pt x="49" y="23"/>
              </a:lnTo>
              <a:lnTo>
                <a:pt x="50" y="24"/>
              </a:lnTo>
              <a:lnTo>
                <a:pt x="52" y="25"/>
              </a:lnTo>
              <a:lnTo>
                <a:pt x="54" y="27"/>
              </a:lnTo>
              <a:lnTo>
                <a:pt x="56" y="28"/>
              </a:lnTo>
              <a:lnTo>
                <a:pt x="55" y="31"/>
              </a:lnTo>
              <a:lnTo>
                <a:pt x="53" y="32"/>
              </a:lnTo>
              <a:lnTo>
                <a:pt x="51" y="33"/>
              </a:lnTo>
              <a:lnTo>
                <a:pt x="49" y="36"/>
              </a:lnTo>
              <a:lnTo>
                <a:pt x="49" y="38"/>
              </a:lnTo>
              <a:lnTo>
                <a:pt x="50" y="39"/>
              </a:lnTo>
              <a:lnTo>
                <a:pt x="49" y="41"/>
              </a:lnTo>
              <a:lnTo>
                <a:pt x="49" y="44"/>
              </a:lnTo>
              <a:lnTo>
                <a:pt x="46" y="45"/>
              </a:lnTo>
              <a:lnTo>
                <a:pt x="44" y="45"/>
              </a:lnTo>
              <a:lnTo>
                <a:pt x="44" y="43"/>
              </a:lnTo>
              <a:lnTo>
                <a:pt x="41" y="43"/>
              </a:lnTo>
              <a:lnTo>
                <a:pt x="38" y="40"/>
              </a:lnTo>
              <a:lnTo>
                <a:pt x="36" y="42"/>
              </a:lnTo>
              <a:lnTo>
                <a:pt x="34" y="44"/>
              </a:lnTo>
              <a:lnTo>
                <a:pt x="33" y="46"/>
              </a:lnTo>
              <a:lnTo>
                <a:pt x="32" y="48"/>
              </a:lnTo>
              <a:lnTo>
                <a:pt x="29" y="48"/>
              </a:lnTo>
              <a:lnTo>
                <a:pt x="28" y="47"/>
              </a:lnTo>
              <a:lnTo>
                <a:pt x="26" y="49"/>
              </a:lnTo>
              <a:lnTo>
                <a:pt x="26" y="53"/>
              </a:lnTo>
              <a:lnTo>
                <a:pt x="23" y="55"/>
              </a:lnTo>
              <a:lnTo>
                <a:pt x="22" y="57"/>
              </a:lnTo>
              <a:lnTo>
                <a:pt x="21" y="60"/>
              </a:lnTo>
              <a:lnTo>
                <a:pt x="18" y="58"/>
              </a:lnTo>
              <a:lnTo>
                <a:pt x="18" y="54"/>
              </a:lnTo>
              <a:lnTo>
                <a:pt x="18" y="52"/>
              </a:lnTo>
              <a:lnTo>
                <a:pt x="17" y="50"/>
              </a:lnTo>
              <a:lnTo>
                <a:pt x="17" y="46"/>
              </a:lnTo>
              <a:lnTo>
                <a:pt x="15" y="45"/>
              </a:lnTo>
              <a:lnTo>
                <a:pt x="14" y="42"/>
              </a:lnTo>
              <a:lnTo>
                <a:pt x="11" y="41"/>
              </a:lnTo>
              <a:lnTo>
                <a:pt x="9" y="40"/>
              </a:lnTo>
              <a:lnTo>
                <a:pt x="8" y="41"/>
              </a:lnTo>
              <a:lnTo>
                <a:pt x="6" y="40"/>
              </a:lnTo>
              <a:lnTo>
                <a:pt x="4" y="41"/>
              </a:lnTo>
              <a:lnTo>
                <a:pt x="2" y="40"/>
              </a:lnTo>
              <a:lnTo>
                <a:pt x="0" y="38"/>
              </a:lnTo>
              <a:close/>
            </a:path>
          </a:pathLst>
        </a:custGeom>
        <a:solidFill>
          <a:srgbClr val="37CE04"/>
        </a:solidFill>
        <a:ln w="9525">
          <a:solidFill>
            <a:srgbClr val="000000"/>
          </a:solidFill>
          <a:miter lim="800000"/>
          <a:headEnd/>
          <a:tailEnd/>
        </a:ln>
      </xdr:spPr>
    </xdr:sp>
    <xdr:clientData/>
  </xdr:twoCellAnchor>
  <xdr:twoCellAnchor>
    <xdr:from>
      <xdr:col>2</xdr:col>
      <xdr:colOff>571500</xdr:colOff>
      <xdr:row>18</xdr:row>
      <xdr:rowOff>133350</xdr:rowOff>
    </xdr:from>
    <xdr:to>
      <xdr:col>3</xdr:col>
      <xdr:colOff>219075</xdr:colOff>
      <xdr:row>19</xdr:row>
      <xdr:rowOff>152400</xdr:rowOff>
    </xdr:to>
    <xdr:sp macro="modRegionSelect.Region_Click" textlink="">
      <xdr:nvSpPr>
        <xdr:cNvPr id="125151" name="ShapeReg_55"/>
        <xdr:cNvSpPr>
          <a:spLocks/>
        </xdr:cNvSpPr>
      </xdr:nvSpPr>
      <xdr:spPr bwMode="auto">
        <a:xfrm>
          <a:off x="1390650" y="3171825"/>
          <a:ext cx="257175" cy="180975"/>
        </a:xfrm>
        <a:custGeom>
          <a:avLst/>
          <a:gdLst>
            <a:gd name="T0" fmla="*/ 2147483647 w 27"/>
            <a:gd name="T1" fmla="*/ 2147483647 h 19"/>
            <a:gd name="T2" fmla="*/ 2147483647 w 27"/>
            <a:gd name="T3" fmla="*/ 0 h 19"/>
            <a:gd name="T4" fmla="*/ 2147483647 w 27"/>
            <a:gd name="T5" fmla="*/ 2147483647 h 19"/>
            <a:gd name="T6" fmla="*/ 2147483647 w 27"/>
            <a:gd name="T7" fmla="*/ 2147483647 h 19"/>
            <a:gd name="T8" fmla="*/ 2147483647 w 27"/>
            <a:gd name="T9" fmla="*/ 2147483647 h 19"/>
            <a:gd name="T10" fmla="*/ 2147483647 w 27"/>
            <a:gd name="T11" fmla="*/ 2147483647 h 19"/>
            <a:gd name="T12" fmla="*/ 2147483647 w 27"/>
            <a:gd name="T13" fmla="*/ 2147483647 h 19"/>
            <a:gd name="T14" fmla="*/ 2147483647 w 27"/>
            <a:gd name="T15" fmla="*/ 2147483647 h 19"/>
            <a:gd name="T16" fmla="*/ 2147483647 w 27"/>
            <a:gd name="T17" fmla="*/ 2147483647 h 19"/>
            <a:gd name="T18" fmla="*/ 2147483647 w 27"/>
            <a:gd name="T19" fmla="*/ 2147483647 h 19"/>
            <a:gd name="T20" fmla="*/ 2147483647 w 27"/>
            <a:gd name="T21" fmla="*/ 2147483647 h 19"/>
            <a:gd name="T22" fmla="*/ 2147483647 w 27"/>
            <a:gd name="T23" fmla="*/ 2147483647 h 19"/>
            <a:gd name="T24" fmla="*/ 2147483647 w 27"/>
            <a:gd name="T25" fmla="*/ 2147483647 h 19"/>
            <a:gd name="T26" fmla="*/ 2147483647 w 27"/>
            <a:gd name="T27" fmla="*/ 2147483647 h 19"/>
            <a:gd name="T28" fmla="*/ 2147483647 w 27"/>
            <a:gd name="T29" fmla="*/ 2147483647 h 19"/>
            <a:gd name="T30" fmla="*/ 2147483647 w 27"/>
            <a:gd name="T31" fmla="*/ 2147483647 h 19"/>
            <a:gd name="T32" fmla="*/ 2147483647 w 27"/>
            <a:gd name="T33" fmla="*/ 2147483647 h 19"/>
            <a:gd name="T34" fmla="*/ 2147483647 w 27"/>
            <a:gd name="T35" fmla="*/ 2147483647 h 19"/>
            <a:gd name="T36" fmla="*/ 2147483647 w 27"/>
            <a:gd name="T37" fmla="*/ 2147483647 h 19"/>
            <a:gd name="T38" fmla="*/ 2147483647 w 27"/>
            <a:gd name="T39" fmla="*/ 2147483647 h 19"/>
            <a:gd name="T40" fmla="*/ 2147483647 w 27"/>
            <a:gd name="T41" fmla="*/ 2147483647 h 19"/>
            <a:gd name="T42" fmla="*/ 2147483647 w 27"/>
            <a:gd name="T43" fmla="*/ 2147483647 h 19"/>
            <a:gd name="T44" fmla="*/ 2147483647 w 27"/>
            <a:gd name="T45" fmla="*/ 2147483647 h 19"/>
            <a:gd name="T46" fmla="*/ 2147483647 w 27"/>
            <a:gd name="T47" fmla="*/ 2147483647 h 19"/>
            <a:gd name="T48" fmla="*/ 2147483647 w 27"/>
            <a:gd name="T49" fmla="*/ 2147483647 h 19"/>
            <a:gd name="T50" fmla="*/ 2147483647 w 27"/>
            <a:gd name="T51" fmla="*/ 2147483647 h 19"/>
            <a:gd name="T52" fmla="*/ 0 w 27"/>
            <a:gd name="T53" fmla="*/ 2147483647 h 19"/>
            <a:gd name="T54" fmla="*/ 2147483647 w 27"/>
            <a:gd name="T55" fmla="*/ 2147483647 h 19"/>
            <a:gd name="T56" fmla="*/ 2147483647 w 27"/>
            <a:gd name="T57" fmla="*/ 2147483647 h 19"/>
            <a:gd name="T58" fmla="*/ 2147483647 w 27"/>
            <a:gd name="T59" fmla="*/ 2147483647 h 19"/>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w 27"/>
            <a:gd name="T91" fmla="*/ 0 h 19"/>
            <a:gd name="T92" fmla="*/ 27 w 27"/>
            <a:gd name="T93" fmla="*/ 19 h 19"/>
          </a:gdLst>
          <a:ahLst/>
          <a:cxnLst>
            <a:cxn ang="T60">
              <a:pos x="T0" y="T1"/>
            </a:cxn>
            <a:cxn ang="T61">
              <a:pos x="T2" y="T3"/>
            </a:cxn>
            <a:cxn ang="T62">
              <a:pos x="T4" y="T5"/>
            </a:cxn>
            <a:cxn ang="T63">
              <a:pos x="T6" y="T7"/>
            </a:cxn>
            <a:cxn ang="T64">
              <a:pos x="T8" y="T9"/>
            </a:cxn>
            <a:cxn ang="T65">
              <a:pos x="T10" y="T11"/>
            </a:cxn>
            <a:cxn ang="T66">
              <a:pos x="T12" y="T13"/>
            </a:cxn>
            <a:cxn ang="T67">
              <a:pos x="T14" y="T15"/>
            </a:cxn>
            <a:cxn ang="T68">
              <a:pos x="T16" y="T17"/>
            </a:cxn>
            <a:cxn ang="T69">
              <a:pos x="T18" y="T19"/>
            </a:cxn>
            <a:cxn ang="T70">
              <a:pos x="T20" y="T21"/>
            </a:cxn>
            <a:cxn ang="T71">
              <a:pos x="T22" y="T23"/>
            </a:cxn>
            <a:cxn ang="T72">
              <a:pos x="T24" y="T25"/>
            </a:cxn>
            <a:cxn ang="T73">
              <a:pos x="T26" y="T27"/>
            </a:cxn>
            <a:cxn ang="T74">
              <a:pos x="T28" y="T29"/>
            </a:cxn>
            <a:cxn ang="T75">
              <a:pos x="T30" y="T31"/>
            </a:cxn>
            <a:cxn ang="T76">
              <a:pos x="T32" y="T33"/>
            </a:cxn>
            <a:cxn ang="T77">
              <a:pos x="T34" y="T35"/>
            </a:cxn>
            <a:cxn ang="T78">
              <a:pos x="T36" y="T37"/>
            </a:cxn>
            <a:cxn ang="T79">
              <a:pos x="T38" y="T39"/>
            </a:cxn>
            <a:cxn ang="T80">
              <a:pos x="T40" y="T41"/>
            </a:cxn>
            <a:cxn ang="T81">
              <a:pos x="T42" y="T43"/>
            </a:cxn>
            <a:cxn ang="T82">
              <a:pos x="T44" y="T45"/>
            </a:cxn>
            <a:cxn ang="T83">
              <a:pos x="T46" y="T47"/>
            </a:cxn>
            <a:cxn ang="T84">
              <a:pos x="T48" y="T49"/>
            </a:cxn>
            <a:cxn ang="T85">
              <a:pos x="T50" y="T51"/>
            </a:cxn>
            <a:cxn ang="T86">
              <a:pos x="T52" y="T53"/>
            </a:cxn>
            <a:cxn ang="T87">
              <a:pos x="T54" y="T55"/>
            </a:cxn>
            <a:cxn ang="T88">
              <a:pos x="T56" y="T57"/>
            </a:cxn>
            <a:cxn ang="T89">
              <a:pos x="T58" y="T59"/>
            </a:cxn>
          </a:cxnLst>
          <a:rect l="T90" t="T91" r="T92" b="T93"/>
          <a:pathLst>
            <a:path w="27" h="19">
              <a:moveTo>
                <a:pt x="4" y="2"/>
              </a:moveTo>
              <a:lnTo>
                <a:pt x="5" y="0"/>
              </a:lnTo>
              <a:lnTo>
                <a:pt x="9" y="3"/>
              </a:lnTo>
              <a:lnTo>
                <a:pt x="11" y="5"/>
              </a:lnTo>
              <a:lnTo>
                <a:pt x="13" y="6"/>
              </a:lnTo>
              <a:lnTo>
                <a:pt x="15" y="5"/>
              </a:lnTo>
              <a:lnTo>
                <a:pt x="17" y="6"/>
              </a:lnTo>
              <a:lnTo>
                <a:pt x="18" y="5"/>
              </a:lnTo>
              <a:lnTo>
                <a:pt x="20" y="6"/>
              </a:lnTo>
              <a:lnTo>
                <a:pt x="23" y="7"/>
              </a:lnTo>
              <a:lnTo>
                <a:pt x="24" y="10"/>
              </a:lnTo>
              <a:lnTo>
                <a:pt x="26" y="11"/>
              </a:lnTo>
              <a:lnTo>
                <a:pt x="26" y="15"/>
              </a:lnTo>
              <a:lnTo>
                <a:pt x="27" y="17"/>
              </a:lnTo>
              <a:lnTo>
                <a:pt x="24" y="18"/>
              </a:lnTo>
              <a:lnTo>
                <a:pt x="23" y="17"/>
              </a:lnTo>
              <a:lnTo>
                <a:pt x="20" y="17"/>
              </a:lnTo>
              <a:lnTo>
                <a:pt x="19" y="16"/>
              </a:lnTo>
              <a:lnTo>
                <a:pt x="15" y="17"/>
              </a:lnTo>
              <a:lnTo>
                <a:pt x="11" y="19"/>
              </a:lnTo>
              <a:lnTo>
                <a:pt x="10" y="16"/>
              </a:lnTo>
              <a:lnTo>
                <a:pt x="10" y="14"/>
              </a:lnTo>
              <a:lnTo>
                <a:pt x="9" y="12"/>
              </a:lnTo>
              <a:lnTo>
                <a:pt x="8" y="10"/>
              </a:lnTo>
              <a:lnTo>
                <a:pt x="3" y="10"/>
              </a:lnTo>
              <a:lnTo>
                <a:pt x="1" y="9"/>
              </a:lnTo>
              <a:lnTo>
                <a:pt x="0" y="6"/>
              </a:lnTo>
              <a:lnTo>
                <a:pt x="1" y="5"/>
              </a:lnTo>
              <a:lnTo>
                <a:pt x="1" y="2"/>
              </a:lnTo>
              <a:lnTo>
                <a:pt x="4" y="2"/>
              </a:lnTo>
              <a:close/>
            </a:path>
          </a:pathLst>
        </a:custGeom>
        <a:solidFill>
          <a:srgbClr val="37CE04"/>
        </a:solidFill>
        <a:ln w="9525">
          <a:solidFill>
            <a:srgbClr val="000000"/>
          </a:solidFill>
          <a:miter lim="800000"/>
          <a:headEnd/>
          <a:tailEnd/>
        </a:ln>
      </xdr:spPr>
    </xdr:sp>
    <xdr:clientData/>
  </xdr:twoCellAnchor>
  <xdr:twoCellAnchor>
    <xdr:from>
      <xdr:col>2</xdr:col>
      <xdr:colOff>542925</xdr:colOff>
      <xdr:row>19</xdr:row>
      <xdr:rowOff>123825</xdr:rowOff>
    </xdr:from>
    <xdr:to>
      <xdr:col>3</xdr:col>
      <xdr:colOff>361950</xdr:colOff>
      <xdr:row>21</xdr:row>
      <xdr:rowOff>152400</xdr:rowOff>
    </xdr:to>
    <xdr:sp macro="modRegionSelect.Region_Click" textlink="">
      <xdr:nvSpPr>
        <xdr:cNvPr id="125152" name="ShapeReg_59"/>
        <xdr:cNvSpPr>
          <a:spLocks/>
        </xdr:cNvSpPr>
      </xdr:nvSpPr>
      <xdr:spPr bwMode="auto">
        <a:xfrm>
          <a:off x="1362075" y="3324225"/>
          <a:ext cx="428625" cy="352425"/>
        </a:xfrm>
        <a:custGeom>
          <a:avLst/>
          <a:gdLst>
            <a:gd name="T0" fmla="*/ 2147483647 w 45"/>
            <a:gd name="T1" fmla="*/ 2147483647 h 37"/>
            <a:gd name="T2" fmla="*/ 2147483647 w 45"/>
            <a:gd name="T3" fmla="*/ 2147483647 h 37"/>
            <a:gd name="T4" fmla="*/ 2147483647 w 45"/>
            <a:gd name="T5" fmla="*/ 2147483647 h 37"/>
            <a:gd name="T6" fmla="*/ 2147483647 w 45"/>
            <a:gd name="T7" fmla="*/ 2147483647 h 37"/>
            <a:gd name="T8" fmla="*/ 2147483647 w 45"/>
            <a:gd name="T9" fmla="*/ 2147483647 h 37"/>
            <a:gd name="T10" fmla="*/ 2147483647 w 45"/>
            <a:gd name="T11" fmla="*/ 2147483647 h 37"/>
            <a:gd name="T12" fmla="*/ 2147483647 w 45"/>
            <a:gd name="T13" fmla="*/ 2147483647 h 37"/>
            <a:gd name="T14" fmla="*/ 2147483647 w 45"/>
            <a:gd name="T15" fmla="*/ 2147483647 h 37"/>
            <a:gd name="T16" fmla="*/ 2147483647 w 45"/>
            <a:gd name="T17" fmla="*/ 2147483647 h 37"/>
            <a:gd name="T18" fmla="*/ 2147483647 w 45"/>
            <a:gd name="T19" fmla="*/ 2147483647 h 37"/>
            <a:gd name="T20" fmla="*/ 2147483647 w 45"/>
            <a:gd name="T21" fmla="*/ 2147483647 h 37"/>
            <a:gd name="T22" fmla="*/ 2147483647 w 45"/>
            <a:gd name="T23" fmla="*/ 2147483647 h 37"/>
            <a:gd name="T24" fmla="*/ 2147483647 w 45"/>
            <a:gd name="T25" fmla="*/ 2147483647 h 37"/>
            <a:gd name="T26" fmla="*/ 2147483647 w 45"/>
            <a:gd name="T27" fmla="*/ 2147483647 h 37"/>
            <a:gd name="T28" fmla="*/ 2147483647 w 45"/>
            <a:gd name="T29" fmla="*/ 2147483647 h 37"/>
            <a:gd name="T30" fmla="*/ 2147483647 w 45"/>
            <a:gd name="T31" fmla="*/ 2147483647 h 37"/>
            <a:gd name="T32" fmla="*/ 2147483647 w 45"/>
            <a:gd name="T33" fmla="*/ 2147483647 h 37"/>
            <a:gd name="T34" fmla="*/ 2147483647 w 45"/>
            <a:gd name="T35" fmla="*/ 2147483647 h 37"/>
            <a:gd name="T36" fmla="*/ 2147483647 w 45"/>
            <a:gd name="T37" fmla="*/ 2147483647 h 37"/>
            <a:gd name="T38" fmla="*/ 2147483647 w 45"/>
            <a:gd name="T39" fmla="*/ 2147483647 h 37"/>
            <a:gd name="T40" fmla="*/ 2147483647 w 45"/>
            <a:gd name="T41" fmla="*/ 2147483647 h 37"/>
            <a:gd name="T42" fmla="*/ 2147483647 w 45"/>
            <a:gd name="T43" fmla="*/ 2147483647 h 37"/>
            <a:gd name="T44" fmla="*/ 2147483647 w 45"/>
            <a:gd name="T45" fmla="*/ 2147483647 h 37"/>
            <a:gd name="T46" fmla="*/ 2147483647 w 45"/>
            <a:gd name="T47" fmla="*/ 2147483647 h 37"/>
            <a:gd name="T48" fmla="*/ 2147483647 w 45"/>
            <a:gd name="T49" fmla="*/ 2147483647 h 37"/>
            <a:gd name="T50" fmla="*/ 2147483647 w 45"/>
            <a:gd name="T51" fmla="*/ 2147483647 h 37"/>
            <a:gd name="T52" fmla="*/ 2147483647 w 45"/>
            <a:gd name="T53" fmla="*/ 2147483647 h 37"/>
            <a:gd name="T54" fmla="*/ 2147483647 w 45"/>
            <a:gd name="T55" fmla="*/ 2147483647 h 37"/>
            <a:gd name="T56" fmla="*/ 2147483647 w 45"/>
            <a:gd name="T57" fmla="*/ 2147483647 h 37"/>
            <a:gd name="T58" fmla="*/ 2147483647 w 45"/>
            <a:gd name="T59" fmla="*/ 2147483647 h 37"/>
            <a:gd name="T60" fmla="*/ 2147483647 w 45"/>
            <a:gd name="T61" fmla="*/ 2147483647 h 37"/>
            <a:gd name="T62" fmla="*/ 2147483647 w 45"/>
            <a:gd name="T63" fmla="*/ 2147483647 h 37"/>
            <a:gd name="T64" fmla="*/ 0 w 45"/>
            <a:gd name="T65" fmla="*/ 2147483647 h 37"/>
            <a:gd name="T66" fmla="*/ 0 w 45"/>
            <a:gd name="T67" fmla="*/ 2147483647 h 37"/>
            <a:gd name="T68" fmla="*/ 2147483647 w 45"/>
            <a:gd name="T69" fmla="*/ 2147483647 h 37"/>
            <a:gd name="T70" fmla="*/ 2147483647 w 45"/>
            <a:gd name="T71" fmla="*/ 2147483647 h 37"/>
            <a:gd name="T72" fmla="*/ 2147483647 w 45"/>
            <a:gd name="T73" fmla="*/ 2147483647 h 37"/>
            <a:gd name="T74" fmla="*/ 2147483647 w 45"/>
            <a:gd name="T75" fmla="*/ 2147483647 h 37"/>
            <a:gd name="T76" fmla="*/ 2147483647 w 45"/>
            <a:gd name="T77" fmla="*/ 2147483647 h 37"/>
            <a:gd name="T78" fmla="*/ 2147483647 w 45"/>
            <a:gd name="T79" fmla="*/ 2147483647 h 37"/>
            <a:gd name="T80" fmla="*/ 2147483647 w 45"/>
            <a:gd name="T81" fmla="*/ 2147483647 h 37"/>
            <a:gd name="T82" fmla="*/ 2147483647 w 45"/>
            <a:gd name="T83" fmla="*/ 0 h 37"/>
            <a:gd name="T84" fmla="*/ 2147483647 w 45"/>
            <a:gd name="T85" fmla="*/ 2147483647 h 37"/>
            <a:gd name="T86" fmla="*/ 2147483647 w 45"/>
            <a:gd name="T87" fmla="*/ 2147483647 h 37"/>
            <a:gd name="T88" fmla="*/ 2147483647 w 45"/>
            <a:gd name="T89" fmla="*/ 2147483647 h 37"/>
            <a:gd name="T90" fmla="*/ 2147483647 w 45"/>
            <a:gd name="T91" fmla="*/ 2147483647 h 37"/>
            <a:gd name="T92" fmla="*/ 2147483647 w 45"/>
            <a:gd name="T93" fmla="*/ 2147483647 h 37"/>
            <a:gd name="T94" fmla="*/ 2147483647 w 45"/>
            <a:gd name="T95" fmla="*/ 2147483647 h 37"/>
            <a:gd name="T96" fmla="*/ 2147483647 w 45"/>
            <a:gd name="T97" fmla="*/ 2147483647 h 37"/>
            <a:gd name="T98" fmla="*/ 2147483647 w 45"/>
            <a:gd name="T99" fmla="*/ 2147483647 h 37"/>
            <a:gd name="T100" fmla="*/ 2147483647 w 45"/>
            <a:gd name="T101" fmla="*/ 2147483647 h 37"/>
            <a:gd name="T102" fmla="*/ 2147483647 w 45"/>
            <a:gd name="T103" fmla="*/ 2147483647 h 37"/>
            <a:gd name="T104" fmla="*/ 2147483647 w 45"/>
            <a:gd name="T105" fmla="*/ 2147483647 h 37"/>
            <a:gd name="T106" fmla="*/ 2147483647 w 45"/>
            <a:gd name="T107" fmla="*/ 2147483647 h 37"/>
            <a:gd name="T108" fmla="*/ 2147483647 w 45"/>
            <a:gd name="T109" fmla="*/ 2147483647 h 37"/>
            <a:gd name="T110" fmla="*/ 2147483647 w 45"/>
            <a:gd name="T111" fmla="*/ 2147483647 h 37"/>
            <a:gd name="T112" fmla="*/ 2147483647 w 45"/>
            <a:gd name="T113" fmla="*/ 2147483647 h 37"/>
            <a:gd name="T114" fmla="*/ 2147483647 w 45"/>
            <a:gd name="T115" fmla="*/ 2147483647 h 37"/>
            <a:gd name="T116" fmla="*/ 2147483647 w 45"/>
            <a:gd name="T117" fmla="*/ 2147483647 h 37"/>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45"/>
            <a:gd name="T178" fmla="*/ 0 h 37"/>
            <a:gd name="T179" fmla="*/ 45 w 45"/>
            <a:gd name="T180" fmla="*/ 37 h 37"/>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45" h="37">
              <a:moveTo>
                <a:pt x="44" y="20"/>
              </a:moveTo>
              <a:lnTo>
                <a:pt x="45" y="22"/>
              </a:lnTo>
              <a:lnTo>
                <a:pt x="45" y="24"/>
              </a:lnTo>
              <a:lnTo>
                <a:pt x="42" y="26"/>
              </a:lnTo>
              <a:lnTo>
                <a:pt x="40" y="26"/>
              </a:lnTo>
              <a:lnTo>
                <a:pt x="39" y="27"/>
              </a:lnTo>
              <a:lnTo>
                <a:pt x="38" y="26"/>
              </a:lnTo>
              <a:lnTo>
                <a:pt x="37" y="27"/>
              </a:lnTo>
              <a:lnTo>
                <a:pt x="37" y="28"/>
              </a:lnTo>
              <a:lnTo>
                <a:pt x="37" y="30"/>
              </a:lnTo>
              <a:lnTo>
                <a:pt x="38" y="30"/>
              </a:lnTo>
              <a:lnTo>
                <a:pt x="35" y="33"/>
              </a:lnTo>
              <a:lnTo>
                <a:pt x="34" y="33"/>
              </a:lnTo>
              <a:lnTo>
                <a:pt x="32" y="36"/>
              </a:lnTo>
              <a:lnTo>
                <a:pt x="31" y="37"/>
              </a:lnTo>
              <a:lnTo>
                <a:pt x="29" y="35"/>
              </a:lnTo>
              <a:lnTo>
                <a:pt x="31" y="34"/>
              </a:lnTo>
              <a:lnTo>
                <a:pt x="28" y="31"/>
              </a:lnTo>
              <a:lnTo>
                <a:pt x="26" y="31"/>
              </a:lnTo>
              <a:lnTo>
                <a:pt x="25" y="29"/>
              </a:lnTo>
              <a:lnTo>
                <a:pt x="26" y="27"/>
              </a:lnTo>
              <a:lnTo>
                <a:pt x="23" y="25"/>
              </a:lnTo>
              <a:lnTo>
                <a:pt x="20" y="25"/>
              </a:lnTo>
              <a:lnTo>
                <a:pt x="19" y="26"/>
              </a:lnTo>
              <a:lnTo>
                <a:pt x="15" y="23"/>
              </a:lnTo>
              <a:lnTo>
                <a:pt x="15" y="21"/>
              </a:lnTo>
              <a:lnTo>
                <a:pt x="13" y="19"/>
              </a:lnTo>
              <a:lnTo>
                <a:pt x="12" y="16"/>
              </a:lnTo>
              <a:lnTo>
                <a:pt x="11" y="15"/>
              </a:lnTo>
              <a:lnTo>
                <a:pt x="9" y="16"/>
              </a:lnTo>
              <a:lnTo>
                <a:pt x="5" y="12"/>
              </a:lnTo>
              <a:lnTo>
                <a:pt x="3" y="11"/>
              </a:lnTo>
              <a:lnTo>
                <a:pt x="0" y="12"/>
              </a:lnTo>
              <a:lnTo>
                <a:pt x="0" y="9"/>
              </a:lnTo>
              <a:lnTo>
                <a:pt x="3" y="8"/>
              </a:lnTo>
              <a:lnTo>
                <a:pt x="5" y="9"/>
              </a:lnTo>
              <a:lnTo>
                <a:pt x="8" y="8"/>
              </a:lnTo>
              <a:lnTo>
                <a:pt x="8" y="5"/>
              </a:lnTo>
              <a:lnTo>
                <a:pt x="11" y="3"/>
              </a:lnTo>
              <a:lnTo>
                <a:pt x="14" y="3"/>
              </a:lnTo>
              <a:lnTo>
                <a:pt x="18" y="1"/>
              </a:lnTo>
              <a:lnTo>
                <a:pt x="22" y="0"/>
              </a:lnTo>
              <a:lnTo>
                <a:pt x="23" y="1"/>
              </a:lnTo>
              <a:lnTo>
                <a:pt x="26" y="1"/>
              </a:lnTo>
              <a:lnTo>
                <a:pt x="27" y="2"/>
              </a:lnTo>
              <a:lnTo>
                <a:pt x="30" y="1"/>
              </a:lnTo>
              <a:lnTo>
                <a:pt x="30" y="3"/>
              </a:lnTo>
              <a:lnTo>
                <a:pt x="30" y="7"/>
              </a:lnTo>
              <a:lnTo>
                <a:pt x="33" y="9"/>
              </a:lnTo>
              <a:lnTo>
                <a:pt x="35" y="9"/>
              </a:lnTo>
              <a:lnTo>
                <a:pt x="37" y="11"/>
              </a:lnTo>
              <a:lnTo>
                <a:pt x="39" y="12"/>
              </a:lnTo>
              <a:lnTo>
                <a:pt x="40" y="14"/>
              </a:lnTo>
              <a:lnTo>
                <a:pt x="41" y="14"/>
              </a:lnTo>
              <a:lnTo>
                <a:pt x="42" y="16"/>
              </a:lnTo>
              <a:lnTo>
                <a:pt x="43" y="17"/>
              </a:lnTo>
              <a:lnTo>
                <a:pt x="42" y="18"/>
              </a:lnTo>
              <a:lnTo>
                <a:pt x="42" y="20"/>
              </a:lnTo>
              <a:lnTo>
                <a:pt x="44" y="20"/>
              </a:lnTo>
              <a:close/>
            </a:path>
          </a:pathLst>
        </a:custGeom>
        <a:solidFill>
          <a:srgbClr val="37CE04"/>
        </a:solidFill>
        <a:ln w="9525">
          <a:solidFill>
            <a:srgbClr val="000000"/>
          </a:solidFill>
          <a:miter lim="800000"/>
          <a:headEnd/>
          <a:tailEnd/>
        </a:ln>
      </xdr:spPr>
    </xdr:sp>
    <xdr:clientData/>
  </xdr:twoCellAnchor>
  <xdr:twoCellAnchor>
    <xdr:from>
      <xdr:col>3</xdr:col>
      <xdr:colOff>247650</xdr:colOff>
      <xdr:row>19</xdr:row>
      <xdr:rowOff>19050</xdr:rowOff>
    </xdr:from>
    <xdr:to>
      <xdr:col>3</xdr:col>
      <xdr:colOff>485775</xdr:colOff>
      <xdr:row>20</xdr:row>
      <xdr:rowOff>152400</xdr:rowOff>
    </xdr:to>
    <xdr:sp macro="modRegionSelect.Region_Click" textlink="">
      <xdr:nvSpPr>
        <xdr:cNvPr id="125153" name="ShapeReg_75"/>
        <xdr:cNvSpPr>
          <a:spLocks/>
        </xdr:cNvSpPr>
      </xdr:nvSpPr>
      <xdr:spPr bwMode="auto">
        <a:xfrm>
          <a:off x="1676400" y="3219450"/>
          <a:ext cx="238125" cy="295275"/>
        </a:xfrm>
        <a:custGeom>
          <a:avLst/>
          <a:gdLst>
            <a:gd name="T0" fmla="*/ 2147483647 w 25"/>
            <a:gd name="T1" fmla="*/ 2147483647 h 31"/>
            <a:gd name="T2" fmla="*/ 2147483647 w 25"/>
            <a:gd name="T3" fmla="*/ 2147483647 h 31"/>
            <a:gd name="T4" fmla="*/ 2147483647 w 25"/>
            <a:gd name="T5" fmla="*/ 2147483647 h 31"/>
            <a:gd name="T6" fmla="*/ 2147483647 w 25"/>
            <a:gd name="T7" fmla="*/ 2147483647 h 31"/>
            <a:gd name="T8" fmla="*/ 2147483647 w 25"/>
            <a:gd name="T9" fmla="*/ 2147483647 h 31"/>
            <a:gd name="T10" fmla="*/ 2147483647 w 25"/>
            <a:gd name="T11" fmla="*/ 2147483647 h 31"/>
            <a:gd name="T12" fmla="*/ 2147483647 w 25"/>
            <a:gd name="T13" fmla="*/ 2147483647 h 31"/>
            <a:gd name="T14" fmla="*/ 2147483647 w 25"/>
            <a:gd name="T15" fmla="*/ 2147483647 h 31"/>
            <a:gd name="T16" fmla="*/ 2147483647 w 25"/>
            <a:gd name="T17" fmla="*/ 2147483647 h 31"/>
            <a:gd name="T18" fmla="*/ 2147483647 w 25"/>
            <a:gd name="T19" fmla="*/ 0 h 31"/>
            <a:gd name="T20" fmla="*/ 2147483647 w 25"/>
            <a:gd name="T21" fmla="*/ 2147483647 h 31"/>
            <a:gd name="T22" fmla="*/ 2147483647 w 25"/>
            <a:gd name="T23" fmla="*/ 2147483647 h 31"/>
            <a:gd name="T24" fmla="*/ 2147483647 w 25"/>
            <a:gd name="T25" fmla="*/ 2147483647 h 31"/>
            <a:gd name="T26" fmla="*/ 2147483647 w 25"/>
            <a:gd name="T27" fmla="*/ 2147483647 h 31"/>
            <a:gd name="T28" fmla="*/ 2147483647 w 25"/>
            <a:gd name="T29" fmla="*/ 2147483647 h 31"/>
            <a:gd name="T30" fmla="*/ 2147483647 w 25"/>
            <a:gd name="T31" fmla="*/ 2147483647 h 31"/>
            <a:gd name="T32" fmla="*/ 2147483647 w 25"/>
            <a:gd name="T33" fmla="*/ 2147483647 h 31"/>
            <a:gd name="T34" fmla="*/ 2147483647 w 25"/>
            <a:gd name="T35" fmla="*/ 2147483647 h 31"/>
            <a:gd name="T36" fmla="*/ 2147483647 w 25"/>
            <a:gd name="T37" fmla="*/ 2147483647 h 31"/>
            <a:gd name="T38" fmla="*/ 2147483647 w 25"/>
            <a:gd name="T39" fmla="*/ 2147483647 h 31"/>
            <a:gd name="T40" fmla="*/ 2147483647 w 25"/>
            <a:gd name="T41" fmla="*/ 2147483647 h 31"/>
            <a:gd name="T42" fmla="*/ 2147483647 w 25"/>
            <a:gd name="T43" fmla="*/ 2147483647 h 31"/>
            <a:gd name="T44" fmla="*/ 2147483647 w 25"/>
            <a:gd name="T45" fmla="*/ 2147483647 h 31"/>
            <a:gd name="T46" fmla="*/ 2147483647 w 25"/>
            <a:gd name="T47" fmla="*/ 2147483647 h 31"/>
            <a:gd name="T48" fmla="*/ 2147483647 w 25"/>
            <a:gd name="T49" fmla="*/ 2147483647 h 31"/>
            <a:gd name="T50" fmla="*/ 2147483647 w 25"/>
            <a:gd name="T51" fmla="*/ 2147483647 h 31"/>
            <a:gd name="T52" fmla="*/ 2147483647 w 25"/>
            <a:gd name="T53" fmla="*/ 2147483647 h 31"/>
            <a:gd name="T54" fmla="*/ 2147483647 w 25"/>
            <a:gd name="T55" fmla="*/ 2147483647 h 31"/>
            <a:gd name="T56" fmla="*/ 2147483647 w 25"/>
            <a:gd name="T57" fmla="*/ 2147483647 h 31"/>
            <a:gd name="T58" fmla="*/ 2147483647 w 25"/>
            <a:gd name="T59" fmla="*/ 2147483647 h 31"/>
            <a:gd name="T60" fmla="*/ 2147483647 w 25"/>
            <a:gd name="T61" fmla="*/ 2147483647 h 31"/>
            <a:gd name="T62" fmla="*/ 2147483647 w 25"/>
            <a:gd name="T63" fmla="*/ 2147483647 h 31"/>
            <a:gd name="T64" fmla="*/ 2147483647 w 25"/>
            <a:gd name="T65" fmla="*/ 2147483647 h 31"/>
            <a:gd name="T66" fmla="*/ 2147483647 w 25"/>
            <a:gd name="T67" fmla="*/ 2147483647 h 31"/>
            <a:gd name="T68" fmla="*/ 0 w 25"/>
            <a:gd name="T69" fmla="*/ 2147483647 h 31"/>
            <a:gd name="T70" fmla="*/ 2147483647 w 25"/>
            <a:gd name="T71" fmla="*/ 2147483647 h 31"/>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25"/>
            <a:gd name="T109" fmla="*/ 0 h 31"/>
            <a:gd name="T110" fmla="*/ 25 w 25"/>
            <a:gd name="T111" fmla="*/ 31 h 31"/>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25" h="31">
              <a:moveTo>
                <a:pt x="1" y="17"/>
              </a:moveTo>
              <a:lnTo>
                <a:pt x="5" y="13"/>
              </a:lnTo>
              <a:lnTo>
                <a:pt x="5" y="9"/>
              </a:lnTo>
              <a:lnTo>
                <a:pt x="7" y="7"/>
              </a:lnTo>
              <a:lnTo>
                <a:pt x="8" y="8"/>
              </a:lnTo>
              <a:lnTo>
                <a:pt x="11" y="8"/>
              </a:lnTo>
              <a:lnTo>
                <a:pt x="12" y="6"/>
              </a:lnTo>
              <a:lnTo>
                <a:pt x="13" y="4"/>
              </a:lnTo>
              <a:lnTo>
                <a:pt x="15" y="2"/>
              </a:lnTo>
              <a:lnTo>
                <a:pt x="17" y="0"/>
              </a:lnTo>
              <a:lnTo>
                <a:pt x="20" y="3"/>
              </a:lnTo>
              <a:lnTo>
                <a:pt x="23" y="3"/>
              </a:lnTo>
              <a:lnTo>
                <a:pt x="23" y="5"/>
              </a:lnTo>
              <a:lnTo>
                <a:pt x="25" y="5"/>
              </a:lnTo>
              <a:lnTo>
                <a:pt x="25" y="8"/>
              </a:lnTo>
              <a:lnTo>
                <a:pt x="25" y="12"/>
              </a:lnTo>
              <a:lnTo>
                <a:pt x="23" y="15"/>
              </a:lnTo>
              <a:lnTo>
                <a:pt x="22" y="18"/>
              </a:lnTo>
              <a:lnTo>
                <a:pt x="21" y="21"/>
              </a:lnTo>
              <a:lnTo>
                <a:pt x="17" y="24"/>
              </a:lnTo>
              <a:lnTo>
                <a:pt x="17" y="25"/>
              </a:lnTo>
              <a:lnTo>
                <a:pt x="18" y="28"/>
              </a:lnTo>
              <a:lnTo>
                <a:pt x="17" y="29"/>
              </a:lnTo>
              <a:lnTo>
                <a:pt x="12" y="31"/>
              </a:lnTo>
              <a:lnTo>
                <a:pt x="11" y="31"/>
              </a:lnTo>
              <a:lnTo>
                <a:pt x="9" y="31"/>
              </a:lnTo>
              <a:lnTo>
                <a:pt x="9" y="29"/>
              </a:lnTo>
              <a:lnTo>
                <a:pt x="10" y="28"/>
              </a:lnTo>
              <a:lnTo>
                <a:pt x="9" y="27"/>
              </a:lnTo>
              <a:lnTo>
                <a:pt x="8" y="25"/>
              </a:lnTo>
              <a:lnTo>
                <a:pt x="7" y="25"/>
              </a:lnTo>
              <a:lnTo>
                <a:pt x="6" y="23"/>
              </a:lnTo>
              <a:lnTo>
                <a:pt x="4" y="22"/>
              </a:lnTo>
              <a:lnTo>
                <a:pt x="2" y="20"/>
              </a:lnTo>
              <a:lnTo>
                <a:pt x="0" y="20"/>
              </a:lnTo>
              <a:lnTo>
                <a:pt x="1" y="17"/>
              </a:lnTo>
              <a:close/>
            </a:path>
          </a:pathLst>
        </a:custGeom>
        <a:solidFill>
          <a:srgbClr val="37CE04"/>
        </a:solidFill>
        <a:ln w="9525">
          <a:solidFill>
            <a:srgbClr val="000000"/>
          </a:solidFill>
          <a:miter lim="800000"/>
          <a:headEnd/>
          <a:tailEnd/>
        </a:ln>
      </xdr:spPr>
    </xdr:sp>
    <xdr:clientData/>
  </xdr:twoCellAnchor>
  <xdr:twoCellAnchor>
    <xdr:from>
      <xdr:col>3</xdr:col>
      <xdr:colOff>323850</xdr:colOff>
      <xdr:row>14</xdr:row>
      <xdr:rowOff>19050</xdr:rowOff>
    </xdr:from>
    <xdr:to>
      <xdr:col>5</xdr:col>
      <xdr:colOff>266700</xdr:colOff>
      <xdr:row>18</xdr:row>
      <xdr:rowOff>66675</xdr:rowOff>
    </xdr:to>
    <xdr:sp macro="modRegionSelect.Region_Click" textlink="">
      <xdr:nvSpPr>
        <xdr:cNvPr id="125154" name="ShapeReg_54"/>
        <xdr:cNvSpPr>
          <a:spLocks/>
        </xdr:cNvSpPr>
      </xdr:nvSpPr>
      <xdr:spPr bwMode="auto">
        <a:xfrm>
          <a:off x="1752600" y="2409825"/>
          <a:ext cx="1162050" cy="695325"/>
        </a:xfrm>
        <a:custGeom>
          <a:avLst/>
          <a:gdLst>
            <a:gd name="T0" fmla="*/ 2147483647 w 122"/>
            <a:gd name="T1" fmla="*/ 2147483647 h 73"/>
            <a:gd name="T2" fmla="*/ 2147483647 w 122"/>
            <a:gd name="T3" fmla="*/ 2147483647 h 73"/>
            <a:gd name="T4" fmla="*/ 2147483647 w 122"/>
            <a:gd name="T5" fmla="*/ 2147483647 h 73"/>
            <a:gd name="T6" fmla="*/ 2147483647 w 122"/>
            <a:gd name="T7" fmla="*/ 2147483647 h 73"/>
            <a:gd name="T8" fmla="*/ 2147483647 w 122"/>
            <a:gd name="T9" fmla="*/ 2147483647 h 73"/>
            <a:gd name="T10" fmla="*/ 2147483647 w 122"/>
            <a:gd name="T11" fmla="*/ 0 h 73"/>
            <a:gd name="T12" fmla="*/ 2147483647 w 122"/>
            <a:gd name="T13" fmla="*/ 2147483647 h 73"/>
            <a:gd name="T14" fmla="*/ 2147483647 w 122"/>
            <a:gd name="T15" fmla="*/ 2147483647 h 73"/>
            <a:gd name="T16" fmla="*/ 2147483647 w 122"/>
            <a:gd name="T17" fmla="*/ 2147483647 h 73"/>
            <a:gd name="T18" fmla="*/ 2147483647 w 122"/>
            <a:gd name="T19" fmla="*/ 2147483647 h 73"/>
            <a:gd name="T20" fmla="*/ 2147483647 w 122"/>
            <a:gd name="T21" fmla="*/ 2147483647 h 73"/>
            <a:gd name="T22" fmla="*/ 2147483647 w 122"/>
            <a:gd name="T23" fmla="*/ 2147483647 h 73"/>
            <a:gd name="T24" fmla="*/ 2147483647 w 122"/>
            <a:gd name="T25" fmla="*/ 2147483647 h 73"/>
            <a:gd name="T26" fmla="*/ 2147483647 w 122"/>
            <a:gd name="T27" fmla="*/ 2147483647 h 73"/>
            <a:gd name="T28" fmla="*/ 2147483647 w 122"/>
            <a:gd name="T29" fmla="*/ 2147483647 h 73"/>
            <a:gd name="T30" fmla="*/ 2147483647 w 122"/>
            <a:gd name="T31" fmla="*/ 2147483647 h 73"/>
            <a:gd name="T32" fmla="*/ 2147483647 w 122"/>
            <a:gd name="T33" fmla="*/ 2147483647 h 73"/>
            <a:gd name="T34" fmla="*/ 2147483647 w 122"/>
            <a:gd name="T35" fmla="*/ 2147483647 h 73"/>
            <a:gd name="T36" fmla="*/ 2147483647 w 122"/>
            <a:gd name="T37" fmla="*/ 2147483647 h 73"/>
            <a:gd name="T38" fmla="*/ 2147483647 w 122"/>
            <a:gd name="T39" fmla="*/ 2147483647 h 73"/>
            <a:gd name="T40" fmla="*/ 2147483647 w 122"/>
            <a:gd name="T41" fmla="*/ 2147483647 h 73"/>
            <a:gd name="T42" fmla="*/ 2147483647 w 122"/>
            <a:gd name="T43" fmla="*/ 2147483647 h 73"/>
            <a:gd name="T44" fmla="*/ 2147483647 w 122"/>
            <a:gd name="T45" fmla="*/ 2147483647 h 73"/>
            <a:gd name="T46" fmla="*/ 2147483647 w 122"/>
            <a:gd name="T47" fmla="*/ 2147483647 h 73"/>
            <a:gd name="T48" fmla="*/ 2147483647 w 122"/>
            <a:gd name="T49" fmla="*/ 2147483647 h 73"/>
            <a:gd name="T50" fmla="*/ 2147483647 w 122"/>
            <a:gd name="T51" fmla="*/ 2147483647 h 73"/>
            <a:gd name="T52" fmla="*/ 2147483647 w 122"/>
            <a:gd name="T53" fmla="*/ 2147483647 h 73"/>
            <a:gd name="T54" fmla="*/ 2147483647 w 122"/>
            <a:gd name="T55" fmla="*/ 2147483647 h 73"/>
            <a:gd name="T56" fmla="*/ 2147483647 w 122"/>
            <a:gd name="T57" fmla="*/ 2147483647 h 73"/>
            <a:gd name="T58" fmla="*/ 2147483647 w 122"/>
            <a:gd name="T59" fmla="*/ 2147483647 h 73"/>
            <a:gd name="T60" fmla="*/ 2147483647 w 122"/>
            <a:gd name="T61" fmla="*/ 2147483647 h 73"/>
            <a:gd name="T62" fmla="*/ 2147483647 w 122"/>
            <a:gd name="T63" fmla="*/ 2147483647 h 73"/>
            <a:gd name="T64" fmla="*/ 2147483647 w 122"/>
            <a:gd name="T65" fmla="*/ 2147483647 h 73"/>
            <a:gd name="T66" fmla="*/ 2147483647 w 122"/>
            <a:gd name="T67" fmla="*/ 2147483647 h 73"/>
            <a:gd name="T68" fmla="*/ 2147483647 w 122"/>
            <a:gd name="T69" fmla="*/ 2147483647 h 73"/>
            <a:gd name="T70" fmla="*/ 2147483647 w 122"/>
            <a:gd name="T71" fmla="*/ 2147483647 h 73"/>
            <a:gd name="T72" fmla="*/ 2147483647 w 122"/>
            <a:gd name="T73" fmla="*/ 2147483647 h 73"/>
            <a:gd name="T74" fmla="*/ 2147483647 w 122"/>
            <a:gd name="T75" fmla="*/ 2147483647 h 73"/>
            <a:gd name="T76" fmla="*/ 2147483647 w 122"/>
            <a:gd name="T77" fmla="*/ 2147483647 h 73"/>
            <a:gd name="T78" fmla="*/ 2147483647 w 122"/>
            <a:gd name="T79" fmla="*/ 2147483647 h 73"/>
            <a:gd name="T80" fmla="*/ 2147483647 w 122"/>
            <a:gd name="T81" fmla="*/ 2147483647 h 73"/>
            <a:gd name="T82" fmla="*/ 2147483647 w 122"/>
            <a:gd name="T83" fmla="*/ 2147483647 h 73"/>
            <a:gd name="T84" fmla="*/ 2147483647 w 122"/>
            <a:gd name="T85" fmla="*/ 2147483647 h 73"/>
            <a:gd name="T86" fmla="*/ 2147483647 w 122"/>
            <a:gd name="T87" fmla="*/ 2147483647 h 73"/>
            <a:gd name="T88" fmla="*/ 2147483647 w 122"/>
            <a:gd name="T89" fmla="*/ 2147483647 h 73"/>
            <a:gd name="T90" fmla="*/ 2147483647 w 122"/>
            <a:gd name="T91" fmla="*/ 2147483647 h 73"/>
            <a:gd name="T92" fmla="*/ 2147483647 w 122"/>
            <a:gd name="T93" fmla="*/ 2147483647 h 73"/>
            <a:gd name="T94" fmla="*/ 2147483647 w 122"/>
            <a:gd name="T95" fmla="*/ 2147483647 h 73"/>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w 122"/>
            <a:gd name="T145" fmla="*/ 0 h 73"/>
            <a:gd name="T146" fmla="*/ 122 w 122"/>
            <a:gd name="T147" fmla="*/ 73 h 73"/>
          </a:gdLst>
          <a:ahLst/>
          <a:cxnLst>
            <a:cxn ang="T96">
              <a:pos x="T0" y="T1"/>
            </a:cxn>
            <a:cxn ang="T97">
              <a:pos x="T2" y="T3"/>
            </a:cxn>
            <a:cxn ang="T98">
              <a:pos x="T4" y="T5"/>
            </a:cxn>
            <a:cxn ang="T99">
              <a:pos x="T6" y="T7"/>
            </a:cxn>
            <a:cxn ang="T100">
              <a:pos x="T8" y="T9"/>
            </a:cxn>
            <a:cxn ang="T101">
              <a:pos x="T10" y="T11"/>
            </a:cxn>
            <a:cxn ang="T102">
              <a:pos x="T12" y="T13"/>
            </a:cxn>
            <a:cxn ang="T103">
              <a:pos x="T14" y="T15"/>
            </a:cxn>
            <a:cxn ang="T104">
              <a:pos x="T16" y="T17"/>
            </a:cxn>
            <a:cxn ang="T105">
              <a:pos x="T18" y="T19"/>
            </a:cxn>
            <a:cxn ang="T106">
              <a:pos x="T20" y="T21"/>
            </a:cxn>
            <a:cxn ang="T107">
              <a:pos x="T22" y="T23"/>
            </a:cxn>
            <a:cxn ang="T108">
              <a:pos x="T24" y="T25"/>
            </a:cxn>
            <a:cxn ang="T109">
              <a:pos x="T26" y="T27"/>
            </a:cxn>
            <a:cxn ang="T110">
              <a:pos x="T28" y="T29"/>
            </a:cxn>
            <a:cxn ang="T111">
              <a:pos x="T30" y="T31"/>
            </a:cxn>
            <a:cxn ang="T112">
              <a:pos x="T32" y="T33"/>
            </a:cxn>
            <a:cxn ang="T113">
              <a:pos x="T34" y="T35"/>
            </a:cxn>
            <a:cxn ang="T114">
              <a:pos x="T36" y="T37"/>
            </a:cxn>
            <a:cxn ang="T115">
              <a:pos x="T38" y="T39"/>
            </a:cxn>
            <a:cxn ang="T116">
              <a:pos x="T40" y="T41"/>
            </a:cxn>
            <a:cxn ang="T117">
              <a:pos x="T42" y="T43"/>
            </a:cxn>
            <a:cxn ang="T118">
              <a:pos x="T44" y="T45"/>
            </a:cxn>
            <a:cxn ang="T119">
              <a:pos x="T46" y="T47"/>
            </a:cxn>
            <a:cxn ang="T120">
              <a:pos x="T48" y="T49"/>
            </a:cxn>
            <a:cxn ang="T121">
              <a:pos x="T50" y="T51"/>
            </a:cxn>
            <a:cxn ang="T122">
              <a:pos x="T52" y="T53"/>
            </a:cxn>
            <a:cxn ang="T123">
              <a:pos x="T54" y="T55"/>
            </a:cxn>
            <a:cxn ang="T124">
              <a:pos x="T56" y="T57"/>
            </a:cxn>
            <a:cxn ang="T125">
              <a:pos x="T58" y="T59"/>
            </a:cxn>
            <a:cxn ang="T126">
              <a:pos x="T60" y="T61"/>
            </a:cxn>
            <a:cxn ang="T127">
              <a:pos x="T62" y="T63"/>
            </a:cxn>
            <a:cxn ang="T128">
              <a:pos x="T64" y="T65"/>
            </a:cxn>
            <a:cxn ang="T129">
              <a:pos x="T66" y="T67"/>
            </a:cxn>
            <a:cxn ang="T130">
              <a:pos x="T68" y="T69"/>
            </a:cxn>
            <a:cxn ang="T131">
              <a:pos x="T70" y="T71"/>
            </a:cxn>
            <a:cxn ang="T132">
              <a:pos x="T72" y="T73"/>
            </a:cxn>
            <a:cxn ang="T133">
              <a:pos x="T74" y="T75"/>
            </a:cxn>
            <a:cxn ang="T134">
              <a:pos x="T76" y="T77"/>
            </a:cxn>
            <a:cxn ang="T135">
              <a:pos x="T78" y="T79"/>
            </a:cxn>
            <a:cxn ang="T136">
              <a:pos x="T80" y="T81"/>
            </a:cxn>
            <a:cxn ang="T137">
              <a:pos x="T82" y="T83"/>
            </a:cxn>
            <a:cxn ang="T138">
              <a:pos x="T84" y="T85"/>
            </a:cxn>
            <a:cxn ang="T139">
              <a:pos x="T86" y="T87"/>
            </a:cxn>
            <a:cxn ang="T140">
              <a:pos x="T88" y="T89"/>
            </a:cxn>
            <a:cxn ang="T141">
              <a:pos x="T90" y="T91"/>
            </a:cxn>
            <a:cxn ang="T142">
              <a:pos x="T92" y="T93"/>
            </a:cxn>
            <a:cxn ang="T143">
              <a:pos x="T94" y="T95"/>
            </a:cxn>
          </a:cxnLst>
          <a:rect l="T144" t="T145" r="T146" b="T147"/>
          <a:pathLst>
            <a:path w="122" h="73">
              <a:moveTo>
                <a:pt x="120" y="11"/>
              </a:moveTo>
              <a:lnTo>
                <a:pt x="118" y="11"/>
              </a:lnTo>
              <a:lnTo>
                <a:pt x="116" y="13"/>
              </a:lnTo>
              <a:lnTo>
                <a:pt x="113" y="13"/>
              </a:lnTo>
              <a:lnTo>
                <a:pt x="112" y="16"/>
              </a:lnTo>
              <a:lnTo>
                <a:pt x="109" y="15"/>
              </a:lnTo>
              <a:lnTo>
                <a:pt x="108" y="16"/>
              </a:lnTo>
              <a:lnTo>
                <a:pt x="106" y="18"/>
              </a:lnTo>
              <a:lnTo>
                <a:pt x="105" y="19"/>
              </a:lnTo>
              <a:lnTo>
                <a:pt x="102" y="20"/>
              </a:lnTo>
              <a:lnTo>
                <a:pt x="99" y="21"/>
              </a:lnTo>
              <a:lnTo>
                <a:pt x="96" y="19"/>
              </a:lnTo>
              <a:lnTo>
                <a:pt x="95" y="19"/>
              </a:lnTo>
              <a:lnTo>
                <a:pt x="93" y="18"/>
              </a:lnTo>
              <a:lnTo>
                <a:pt x="89" y="16"/>
              </a:lnTo>
              <a:lnTo>
                <a:pt x="86" y="14"/>
              </a:lnTo>
              <a:lnTo>
                <a:pt x="83" y="13"/>
              </a:lnTo>
              <a:lnTo>
                <a:pt x="79" y="11"/>
              </a:lnTo>
              <a:lnTo>
                <a:pt x="77" y="9"/>
              </a:lnTo>
              <a:lnTo>
                <a:pt x="74" y="9"/>
              </a:lnTo>
              <a:lnTo>
                <a:pt x="70" y="6"/>
              </a:lnTo>
              <a:lnTo>
                <a:pt x="68" y="4"/>
              </a:lnTo>
              <a:lnTo>
                <a:pt x="64" y="3"/>
              </a:lnTo>
              <a:lnTo>
                <a:pt x="61" y="0"/>
              </a:lnTo>
              <a:lnTo>
                <a:pt x="58" y="0"/>
              </a:lnTo>
              <a:lnTo>
                <a:pt x="56" y="2"/>
              </a:lnTo>
              <a:lnTo>
                <a:pt x="42" y="2"/>
              </a:lnTo>
              <a:lnTo>
                <a:pt x="41" y="3"/>
              </a:lnTo>
              <a:lnTo>
                <a:pt x="40" y="5"/>
              </a:lnTo>
              <a:lnTo>
                <a:pt x="39" y="6"/>
              </a:lnTo>
              <a:lnTo>
                <a:pt x="39" y="7"/>
              </a:lnTo>
              <a:lnTo>
                <a:pt x="38" y="8"/>
              </a:lnTo>
              <a:lnTo>
                <a:pt x="37" y="9"/>
              </a:lnTo>
              <a:lnTo>
                <a:pt x="38" y="10"/>
              </a:lnTo>
              <a:lnTo>
                <a:pt x="39" y="12"/>
              </a:lnTo>
              <a:lnTo>
                <a:pt x="40" y="13"/>
              </a:lnTo>
              <a:lnTo>
                <a:pt x="39" y="15"/>
              </a:lnTo>
              <a:lnTo>
                <a:pt x="39" y="17"/>
              </a:lnTo>
              <a:lnTo>
                <a:pt x="40" y="18"/>
              </a:lnTo>
              <a:lnTo>
                <a:pt x="39" y="20"/>
              </a:lnTo>
              <a:lnTo>
                <a:pt x="38" y="21"/>
              </a:lnTo>
              <a:lnTo>
                <a:pt x="37" y="20"/>
              </a:lnTo>
              <a:lnTo>
                <a:pt x="36" y="20"/>
              </a:lnTo>
              <a:lnTo>
                <a:pt x="34" y="19"/>
              </a:lnTo>
              <a:lnTo>
                <a:pt x="33" y="19"/>
              </a:lnTo>
              <a:lnTo>
                <a:pt x="31" y="18"/>
              </a:lnTo>
              <a:lnTo>
                <a:pt x="29" y="18"/>
              </a:lnTo>
              <a:lnTo>
                <a:pt x="28" y="19"/>
              </a:lnTo>
              <a:lnTo>
                <a:pt x="27" y="17"/>
              </a:lnTo>
              <a:lnTo>
                <a:pt x="25" y="15"/>
              </a:lnTo>
              <a:lnTo>
                <a:pt x="23" y="14"/>
              </a:lnTo>
              <a:lnTo>
                <a:pt x="21" y="13"/>
              </a:lnTo>
              <a:lnTo>
                <a:pt x="20" y="12"/>
              </a:lnTo>
              <a:lnTo>
                <a:pt x="18" y="12"/>
              </a:lnTo>
              <a:lnTo>
                <a:pt x="16" y="10"/>
              </a:lnTo>
              <a:lnTo>
                <a:pt x="15" y="10"/>
              </a:lnTo>
              <a:lnTo>
                <a:pt x="15" y="12"/>
              </a:lnTo>
              <a:lnTo>
                <a:pt x="15" y="14"/>
              </a:lnTo>
              <a:lnTo>
                <a:pt x="17" y="16"/>
              </a:lnTo>
              <a:lnTo>
                <a:pt x="18" y="17"/>
              </a:lnTo>
              <a:lnTo>
                <a:pt x="17" y="19"/>
              </a:lnTo>
              <a:lnTo>
                <a:pt x="17" y="21"/>
              </a:lnTo>
              <a:lnTo>
                <a:pt x="16" y="22"/>
              </a:lnTo>
              <a:lnTo>
                <a:pt x="15" y="24"/>
              </a:lnTo>
              <a:lnTo>
                <a:pt x="16" y="25"/>
              </a:lnTo>
              <a:lnTo>
                <a:pt x="16" y="27"/>
              </a:lnTo>
              <a:lnTo>
                <a:pt x="16" y="28"/>
              </a:lnTo>
              <a:lnTo>
                <a:pt x="14" y="28"/>
              </a:lnTo>
              <a:lnTo>
                <a:pt x="13" y="28"/>
              </a:lnTo>
              <a:lnTo>
                <a:pt x="12" y="30"/>
              </a:lnTo>
              <a:lnTo>
                <a:pt x="11" y="30"/>
              </a:lnTo>
              <a:lnTo>
                <a:pt x="12" y="32"/>
              </a:lnTo>
              <a:lnTo>
                <a:pt x="10" y="32"/>
              </a:lnTo>
              <a:lnTo>
                <a:pt x="10" y="35"/>
              </a:lnTo>
              <a:lnTo>
                <a:pt x="12" y="35"/>
              </a:lnTo>
              <a:lnTo>
                <a:pt x="13" y="36"/>
              </a:lnTo>
              <a:lnTo>
                <a:pt x="14" y="37"/>
              </a:lnTo>
              <a:lnTo>
                <a:pt x="15" y="35"/>
              </a:lnTo>
              <a:lnTo>
                <a:pt x="16" y="36"/>
              </a:lnTo>
              <a:lnTo>
                <a:pt x="17" y="34"/>
              </a:lnTo>
              <a:lnTo>
                <a:pt x="19" y="33"/>
              </a:lnTo>
              <a:lnTo>
                <a:pt x="20" y="33"/>
              </a:lnTo>
              <a:lnTo>
                <a:pt x="21" y="34"/>
              </a:lnTo>
              <a:lnTo>
                <a:pt x="22" y="34"/>
              </a:lnTo>
              <a:lnTo>
                <a:pt x="22" y="35"/>
              </a:lnTo>
              <a:lnTo>
                <a:pt x="23" y="37"/>
              </a:lnTo>
              <a:lnTo>
                <a:pt x="22" y="38"/>
              </a:lnTo>
              <a:lnTo>
                <a:pt x="21" y="39"/>
              </a:lnTo>
              <a:lnTo>
                <a:pt x="19" y="41"/>
              </a:lnTo>
              <a:lnTo>
                <a:pt x="17" y="42"/>
              </a:lnTo>
              <a:lnTo>
                <a:pt x="16" y="43"/>
              </a:lnTo>
              <a:lnTo>
                <a:pt x="15" y="44"/>
              </a:lnTo>
              <a:lnTo>
                <a:pt x="14" y="45"/>
              </a:lnTo>
              <a:lnTo>
                <a:pt x="15" y="47"/>
              </a:lnTo>
              <a:lnTo>
                <a:pt x="14" y="48"/>
              </a:lnTo>
              <a:lnTo>
                <a:pt x="13" y="49"/>
              </a:lnTo>
              <a:lnTo>
                <a:pt x="12" y="51"/>
              </a:lnTo>
              <a:lnTo>
                <a:pt x="10" y="50"/>
              </a:lnTo>
              <a:lnTo>
                <a:pt x="10" y="49"/>
              </a:lnTo>
              <a:lnTo>
                <a:pt x="8" y="49"/>
              </a:lnTo>
              <a:lnTo>
                <a:pt x="7" y="49"/>
              </a:lnTo>
              <a:lnTo>
                <a:pt x="7" y="50"/>
              </a:lnTo>
              <a:lnTo>
                <a:pt x="5" y="50"/>
              </a:lnTo>
              <a:lnTo>
                <a:pt x="6" y="53"/>
              </a:lnTo>
              <a:lnTo>
                <a:pt x="4" y="54"/>
              </a:lnTo>
              <a:lnTo>
                <a:pt x="4" y="57"/>
              </a:lnTo>
              <a:lnTo>
                <a:pt x="1" y="57"/>
              </a:lnTo>
              <a:lnTo>
                <a:pt x="1" y="59"/>
              </a:lnTo>
              <a:lnTo>
                <a:pt x="0" y="61"/>
              </a:lnTo>
              <a:lnTo>
                <a:pt x="0" y="63"/>
              </a:lnTo>
              <a:lnTo>
                <a:pt x="1" y="64"/>
              </a:lnTo>
              <a:lnTo>
                <a:pt x="1" y="66"/>
              </a:lnTo>
              <a:lnTo>
                <a:pt x="2" y="68"/>
              </a:lnTo>
              <a:lnTo>
                <a:pt x="1" y="70"/>
              </a:lnTo>
              <a:lnTo>
                <a:pt x="2" y="71"/>
              </a:lnTo>
              <a:lnTo>
                <a:pt x="3" y="69"/>
              </a:lnTo>
              <a:lnTo>
                <a:pt x="4" y="67"/>
              </a:lnTo>
              <a:lnTo>
                <a:pt x="7" y="66"/>
              </a:lnTo>
              <a:lnTo>
                <a:pt x="9" y="67"/>
              </a:lnTo>
              <a:lnTo>
                <a:pt x="10" y="69"/>
              </a:lnTo>
              <a:lnTo>
                <a:pt x="13" y="67"/>
              </a:lnTo>
              <a:lnTo>
                <a:pt x="14" y="68"/>
              </a:lnTo>
              <a:lnTo>
                <a:pt x="14" y="69"/>
              </a:lnTo>
              <a:lnTo>
                <a:pt x="16" y="69"/>
              </a:lnTo>
              <a:lnTo>
                <a:pt x="18" y="68"/>
              </a:lnTo>
              <a:lnTo>
                <a:pt x="20" y="68"/>
              </a:lnTo>
              <a:lnTo>
                <a:pt x="22" y="67"/>
              </a:lnTo>
              <a:lnTo>
                <a:pt x="22" y="65"/>
              </a:lnTo>
              <a:lnTo>
                <a:pt x="20" y="64"/>
              </a:lnTo>
              <a:lnTo>
                <a:pt x="22" y="62"/>
              </a:lnTo>
              <a:lnTo>
                <a:pt x="24" y="63"/>
              </a:lnTo>
              <a:lnTo>
                <a:pt x="25" y="62"/>
              </a:lnTo>
              <a:lnTo>
                <a:pt x="26" y="63"/>
              </a:lnTo>
              <a:lnTo>
                <a:pt x="28" y="62"/>
              </a:lnTo>
              <a:lnTo>
                <a:pt x="29" y="62"/>
              </a:lnTo>
              <a:lnTo>
                <a:pt x="30" y="64"/>
              </a:lnTo>
              <a:lnTo>
                <a:pt x="30" y="65"/>
              </a:lnTo>
              <a:lnTo>
                <a:pt x="31" y="67"/>
              </a:lnTo>
              <a:lnTo>
                <a:pt x="33" y="66"/>
              </a:lnTo>
              <a:lnTo>
                <a:pt x="36" y="68"/>
              </a:lnTo>
              <a:lnTo>
                <a:pt x="38" y="70"/>
              </a:lnTo>
              <a:lnTo>
                <a:pt x="40" y="68"/>
              </a:lnTo>
              <a:lnTo>
                <a:pt x="42" y="69"/>
              </a:lnTo>
              <a:lnTo>
                <a:pt x="43" y="68"/>
              </a:lnTo>
              <a:lnTo>
                <a:pt x="45" y="68"/>
              </a:lnTo>
              <a:lnTo>
                <a:pt x="46" y="69"/>
              </a:lnTo>
              <a:lnTo>
                <a:pt x="47" y="69"/>
              </a:lnTo>
              <a:lnTo>
                <a:pt x="48" y="67"/>
              </a:lnTo>
              <a:lnTo>
                <a:pt x="49" y="67"/>
              </a:lnTo>
              <a:lnTo>
                <a:pt x="52" y="69"/>
              </a:lnTo>
              <a:lnTo>
                <a:pt x="55" y="71"/>
              </a:lnTo>
              <a:lnTo>
                <a:pt x="59" y="72"/>
              </a:lnTo>
              <a:lnTo>
                <a:pt x="63" y="73"/>
              </a:lnTo>
              <a:lnTo>
                <a:pt x="64" y="71"/>
              </a:lnTo>
              <a:lnTo>
                <a:pt x="65" y="70"/>
              </a:lnTo>
              <a:lnTo>
                <a:pt x="66" y="67"/>
              </a:lnTo>
              <a:lnTo>
                <a:pt x="69" y="64"/>
              </a:lnTo>
              <a:lnTo>
                <a:pt x="69" y="62"/>
              </a:lnTo>
              <a:lnTo>
                <a:pt x="70" y="60"/>
              </a:lnTo>
              <a:lnTo>
                <a:pt x="70" y="58"/>
              </a:lnTo>
              <a:lnTo>
                <a:pt x="71" y="55"/>
              </a:lnTo>
              <a:lnTo>
                <a:pt x="74" y="53"/>
              </a:lnTo>
              <a:lnTo>
                <a:pt x="74" y="50"/>
              </a:lnTo>
              <a:lnTo>
                <a:pt x="78" y="49"/>
              </a:lnTo>
              <a:lnTo>
                <a:pt x="77" y="46"/>
              </a:lnTo>
              <a:lnTo>
                <a:pt x="78" y="43"/>
              </a:lnTo>
              <a:lnTo>
                <a:pt x="81" y="41"/>
              </a:lnTo>
              <a:lnTo>
                <a:pt x="83" y="39"/>
              </a:lnTo>
              <a:lnTo>
                <a:pt x="85" y="39"/>
              </a:lnTo>
              <a:lnTo>
                <a:pt x="85" y="41"/>
              </a:lnTo>
              <a:lnTo>
                <a:pt x="87" y="41"/>
              </a:lnTo>
              <a:lnTo>
                <a:pt x="90" y="38"/>
              </a:lnTo>
              <a:lnTo>
                <a:pt x="92" y="37"/>
              </a:lnTo>
              <a:lnTo>
                <a:pt x="93" y="36"/>
              </a:lnTo>
              <a:lnTo>
                <a:pt x="96" y="35"/>
              </a:lnTo>
              <a:lnTo>
                <a:pt x="100" y="35"/>
              </a:lnTo>
              <a:lnTo>
                <a:pt x="100" y="32"/>
              </a:lnTo>
              <a:lnTo>
                <a:pt x="104" y="30"/>
              </a:lnTo>
              <a:lnTo>
                <a:pt x="108" y="29"/>
              </a:lnTo>
              <a:lnTo>
                <a:pt x="113" y="29"/>
              </a:lnTo>
              <a:lnTo>
                <a:pt x="114" y="26"/>
              </a:lnTo>
              <a:lnTo>
                <a:pt x="116" y="26"/>
              </a:lnTo>
              <a:lnTo>
                <a:pt x="118" y="24"/>
              </a:lnTo>
              <a:lnTo>
                <a:pt x="122" y="22"/>
              </a:lnTo>
              <a:lnTo>
                <a:pt x="120" y="20"/>
              </a:lnTo>
              <a:lnTo>
                <a:pt x="122" y="19"/>
              </a:lnTo>
              <a:lnTo>
                <a:pt x="122" y="17"/>
              </a:lnTo>
              <a:lnTo>
                <a:pt x="119" y="16"/>
              </a:lnTo>
              <a:lnTo>
                <a:pt x="120" y="13"/>
              </a:lnTo>
              <a:lnTo>
                <a:pt x="121" y="13"/>
              </a:lnTo>
              <a:lnTo>
                <a:pt x="121" y="12"/>
              </a:lnTo>
              <a:lnTo>
                <a:pt x="120" y="11"/>
              </a:lnTo>
              <a:close/>
            </a:path>
          </a:pathLst>
        </a:custGeom>
        <a:solidFill>
          <a:srgbClr val="62D2C5"/>
        </a:solidFill>
        <a:ln w="9525">
          <a:solidFill>
            <a:srgbClr val="000000"/>
          </a:solidFill>
          <a:miter lim="800000"/>
          <a:headEnd/>
          <a:tailEnd/>
        </a:ln>
      </xdr:spPr>
    </xdr:sp>
    <xdr:clientData/>
  </xdr:twoCellAnchor>
  <xdr:twoCellAnchor>
    <xdr:from>
      <xdr:col>3</xdr:col>
      <xdr:colOff>409575</xdr:colOff>
      <xdr:row>17</xdr:row>
      <xdr:rowOff>123825</xdr:rowOff>
    </xdr:from>
    <xdr:to>
      <xdr:col>4</xdr:col>
      <xdr:colOff>314325</xdr:colOff>
      <xdr:row>21</xdr:row>
      <xdr:rowOff>66675</xdr:rowOff>
    </xdr:to>
    <xdr:sp macro="modRegionSelect.Region_Click" textlink="">
      <xdr:nvSpPr>
        <xdr:cNvPr id="125155" name="ShapeReg_43"/>
        <xdr:cNvSpPr>
          <a:spLocks/>
        </xdr:cNvSpPr>
      </xdr:nvSpPr>
      <xdr:spPr bwMode="auto">
        <a:xfrm>
          <a:off x="1838325" y="3000375"/>
          <a:ext cx="514350" cy="590550"/>
        </a:xfrm>
        <a:custGeom>
          <a:avLst/>
          <a:gdLst>
            <a:gd name="T0" fmla="*/ 2147483647 w 54"/>
            <a:gd name="T1" fmla="*/ 2147483647 h 62"/>
            <a:gd name="T2" fmla="*/ 2147483647 w 54"/>
            <a:gd name="T3" fmla="*/ 2147483647 h 62"/>
            <a:gd name="T4" fmla="*/ 2147483647 w 54"/>
            <a:gd name="T5" fmla="*/ 2147483647 h 62"/>
            <a:gd name="T6" fmla="*/ 0 w 54"/>
            <a:gd name="T7" fmla="*/ 2147483647 h 62"/>
            <a:gd name="T8" fmla="*/ 2147483647 w 54"/>
            <a:gd name="T9" fmla="*/ 2147483647 h 62"/>
            <a:gd name="T10" fmla="*/ 2147483647 w 54"/>
            <a:gd name="T11" fmla="*/ 2147483647 h 62"/>
            <a:gd name="T12" fmla="*/ 2147483647 w 54"/>
            <a:gd name="T13" fmla="*/ 2147483647 h 62"/>
            <a:gd name="T14" fmla="*/ 2147483647 w 54"/>
            <a:gd name="T15" fmla="*/ 2147483647 h 62"/>
            <a:gd name="T16" fmla="*/ 2147483647 w 54"/>
            <a:gd name="T17" fmla="*/ 2147483647 h 62"/>
            <a:gd name="T18" fmla="*/ 2147483647 w 54"/>
            <a:gd name="T19" fmla="*/ 2147483647 h 62"/>
            <a:gd name="T20" fmla="*/ 2147483647 w 54"/>
            <a:gd name="T21" fmla="*/ 2147483647 h 62"/>
            <a:gd name="T22" fmla="*/ 2147483647 w 54"/>
            <a:gd name="T23" fmla="*/ 2147483647 h 62"/>
            <a:gd name="T24" fmla="*/ 2147483647 w 54"/>
            <a:gd name="T25" fmla="*/ 2147483647 h 62"/>
            <a:gd name="T26" fmla="*/ 2147483647 w 54"/>
            <a:gd name="T27" fmla="*/ 2147483647 h 62"/>
            <a:gd name="T28" fmla="*/ 2147483647 w 54"/>
            <a:gd name="T29" fmla="*/ 2147483647 h 62"/>
            <a:gd name="T30" fmla="*/ 2147483647 w 54"/>
            <a:gd name="T31" fmla="*/ 2147483647 h 62"/>
            <a:gd name="T32" fmla="*/ 2147483647 w 54"/>
            <a:gd name="T33" fmla="*/ 2147483647 h 62"/>
            <a:gd name="T34" fmla="*/ 2147483647 w 54"/>
            <a:gd name="T35" fmla="*/ 2147483647 h 62"/>
            <a:gd name="T36" fmla="*/ 2147483647 w 54"/>
            <a:gd name="T37" fmla="*/ 2147483647 h 62"/>
            <a:gd name="T38" fmla="*/ 2147483647 w 54"/>
            <a:gd name="T39" fmla="*/ 2147483647 h 62"/>
            <a:gd name="T40" fmla="*/ 2147483647 w 54"/>
            <a:gd name="T41" fmla="*/ 2147483647 h 62"/>
            <a:gd name="T42" fmla="*/ 2147483647 w 54"/>
            <a:gd name="T43" fmla="*/ 2147483647 h 62"/>
            <a:gd name="T44" fmla="*/ 2147483647 w 54"/>
            <a:gd name="T45" fmla="*/ 2147483647 h 62"/>
            <a:gd name="T46" fmla="*/ 2147483647 w 54"/>
            <a:gd name="T47" fmla="*/ 2147483647 h 62"/>
            <a:gd name="T48" fmla="*/ 2147483647 w 54"/>
            <a:gd name="T49" fmla="*/ 2147483647 h 62"/>
            <a:gd name="T50" fmla="*/ 2147483647 w 54"/>
            <a:gd name="T51" fmla="*/ 2147483647 h 62"/>
            <a:gd name="T52" fmla="*/ 2147483647 w 54"/>
            <a:gd name="T53" fmla="*/ 2147483647 h 62"/>
            <a:gd name="T54" fmla="*/ 2147483647 w 54"/>
            <a:gd name="T55" fmla="*/ 2147483647 h 62"/>
            <a:gd name="T56" fmla="*/ 2147483647 w 54"/>
            <a:gd name="T57" fmla="*/ 2147483647 h 62"/>
            <a:gd name="T58" fmla="*/ 2147483647 w 54"/>
            <a:gd name="T59" fmla="*/ 2147483647 h 62"/>
            <a:gd name="T60" fmla="*/ 2147483647 w 54"/>
            <a:gd name="T61" fmla="*/ 2147483647 h 62"/>
            <a:gd name="T62" fmla="*/ 2147483647 w 54"/>
            <a:gd name="T63" fmla="*/ 2147483647 h 62"/>
            <a:gd name="T64" fmla="*/ 2147483647 w 54"/>
            <a:gd name="T65" fmla="*/ 2147483647 h 62"/>
            <a:gd name="T66" fmla="*/ 2147483647 w 54"/>
            <a:gd name="T67" fmla="*/ 2147483647 h 62"/>
            <a:gd name="T68" fmla="*/ 2147483647 w 54"/>
            <a:gd name="T69" fmla="*/ 2147483647 h 62"/>
            <a:gd name="T70" fmla="*/ 2147483647 w 54"/>
            <a:gd name="T71" fmla="*/ 0 h 62"/>
            <a:gd name="T72" fmla="*/ 2147483647 w 54"/>
            <a:gd name="T73" fmla="*/ 0 h 62"/>
            <a:gd name="T74" fmla="*/ 2147483647 w 54"/>
            <a:gd name="T75" fmla="*/ 0 h 62"/>
            <a:gd name="T76" fmla="*/ 2147483647 w 54"/>
            <a:gd name="T77" fmla="*/ 2147483647 h 62"/>
            <a:gd name="T78" fmla="*/ 2147483647 w 54"/>
            <a:gd name="T79" fmla="*/ 2147483647 h 62"/>
            <a:gd name="T80" fmla="*/ 2147483647 w 54"/>
            <a:gd name="T81" fmla="*/ 2147483647 h 62"/>
            <a:gd name="T82" fmla="*/ 2147483647 w 54"/>
            <a:gd name="T83" fmla="*/ 2147483647 h 62"/>
            <a:gd name="T84" fmla="*/ 2147483647 w 54"/>
            <a:gd name="T85" fmla="*/ 2147483647 h 62"/>
            <a:gd name="T86" fmla="*/ 2147483647 w 54"/>
            <a:gd name="T87" fmla="*/ 2147483647 h 62"/>
            <a:gd name="T88" fmla="*/ 2147483647 w 54"/>
            <a:gd name="T89" fmla="*/ 2147483647 h 62"/>
            <a:gd name="T90" fmla="*/ 2147483647 w 54"/>
            <a:gd name="T91" fmla="*/ 2147483647 h 62"/>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w 54"/>
            <a:gd name="T139" fmla="*/ 0 h 62"/>
            <a:gd name="T140" fmla="*/ 54 w 54"/>
            <a:gd name="T141" fmla="*/ 62 h 62"/>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T138" t="T139" r="T140" b="T141"/>
          <a:pathLst>
            <a:path w="54" h="62">
              <a:moveTo>
                <a:pt x="11" y="27"/>
              </a:moveTo>
              <a:lnTo>
                <a:pt x="8" y="28"/>
              </a:lnTo>
              <a:lnTo>
                <a:pt x="8" y="31"/>
              </a:lnTo>
              <a:lnTo>
                <a:pt x="8" y="35"/>
              </a:lnTo>
              <a:lnTo>
                <a:pt x="6" y="38"/>
              </a:lnTo>
              <a:lnTo>
                <a:pt x="5" y="41"/>
              </a:lnTo>
              <a:lnTo>
                <a:pt x="4" y="44"/>
              </a:lnTo>
              <a:lnTo>
                <a:pt x="0" y="47"/>
              </a:lnTo>
              <a:lnTo>
                <a:pt x="0" y="48"/>
              </a:lnTo>
              <a:lnTo>
                <a:pt x="1" y="51"/>
              </a:lnTo>
              <a:lnTo>
                <a:pt x="3" y="51"/>
              </a:lnTo>
              <a:lnTo>
                <a:pt x="3" y="53"/>
              </a:lnTo>
              <a:lnTo>
                <a:pt x="6" y="55"/>
              </a:lnTo>
              <a:lnTo>
                <a:pt x="8" y="55"/>
              </a:lnTo>
              <a:lnTo>
                <a:pt x="10" y="57"/>
              </a:lnTo>
              <a:lnTo>
                <a:pt x="12" y="58"/>
              </a:lnTo>
              <a:lnTo>
                <a:pt x="13" y="61"/>
              </a:lnTo>
              <a:lnTo>
                <a:pt x="15" y="62"/>
              </a:lnTo>
              <a:lnTo>
                <a:pt x="16" y="61"/>
              </a:lnTo>
              <a:lnTo>
                <a:pt x="18" y="59"/>
              </a:lnTo>
              <a:lnTo>
                <a:pt x="19" y="58"/>
              </a:lnTo>
              <a:lnTo>
                <a:pt x="19" y="56"/>
              </a:lnTo>
              <a:lnTo>
                <a:pt x="20" y="54"/>
              </a:lnTo>
              <a:lnTo>
                <a:pt x="21" y="55"/>
              </a:lnTo>
              <a:lnTo>
                <a:pt x="23" y="55"/>
              </a:lnTo>
              <a:lnTo>
                <a:pt x="25" y="54"/>
              </a:lnTo>
              <a:lnTo>
                <a:pt x="26" y="52"/>
              </a:lnTo>
              <a:lnTo>
                <a:pt x="27" y="49"/>
              </a:lnTo>
              <a:lnTo>
                <a:pt x="29" y="49"/>
              </a:lnTo>
              <a:lnTo>
                <a:pt x="31" y="52"/>
              </a:lnTo>
              <a:lnTo>
                <a:pt x="32" y="51"/>
              </a:lnTo>
              <a:lnTo>
                <a:pt x="33" y="49"/>
              </a:lnTo>
              <a:lnTo>
                <a:pt x="32" y="48"/>
              </a:lnTo>
              <a:lnTo>
                <a:pt x="32" y="47"/>
              </a:lnTo>
              <a:lnTo>
                <a:pt x="34" y="45"/>
              </a:lnTo>
              <a:lnTo>
                <a:pt x="37" y="46"/>
              </a:lnTo>
              <a:lnTo>
                <a:pt x="38" y="44"/>
              </a:lnTo>
              <a:lnTo>
                <a:pt x="40" y="43"/>
              </a:lnTo>
              <a:lnTo>
                <a:pt x="39" y="41"/>
              </a:lnTo>
              <a:lnTo>
                <a:pt x="39" y="40"/>
              </a:lnTo>
              <a:lnTo>
                <a:pt x="40" y="39"/>
              </a:lnTo>
              <a:lnTo>
                <a:pt x="41" y="36"/>
              </a:lnTo>
              <a:lnTo>
                <a:pt x="39" y="33"/>
              </a:lnTo>
              <a:lnTo>
                <a:pt x="39" y="30"/>
              </a:lnTo>
              <a:lnTo>
                <a:pt x="41" y="28"/>
              </a:lnTo>
              <a:lnTo>
                <a:pt x="44" y="28"/>
              </a:lnTo>
              <a:lnTo>
                <a:pt x="45" y="26"/>
              </a:lnTo>
              <a:lnTo>
                <a:pt x="47" y="23"/>
              </a:lnTo>
              <a:lnTo>
                <a:pt x="50" y="21"/>
              </a:lnTo>
              <a:lnTo>
                <a:pt x="52" y="17"/>
              </a:lnTo>
              <a:lnTo>
                <a:pt x="52" y="14"/>
              </a:lnTo>
              <a:lnTo>
                <a:pt x="54" y="13"/>
              </a:lnTo>
              <a:lnTo>
                <a:pt x="54" y="11"/>
              </a:lnTo>
              <a:lnTo>
                <a:pt x="50" y="10"/>
              </a:lnTo>
              <a:lnTo>
                <a:pt x="46" y="9"/>
              </a:lnTo>
              <a:lnTo>
                <a:pt x="43" y="7"/>
              </a:lnTo>
              <a:lnTo>
                <a:pt x="40" y="5"/>
              </a:lnTo>
              <a:lnTo>
                <a:pt x="39" y="5"/>
              </a:lnTo>
              <a:lnTo>
                <a:pt x="38" y="7"/>
              </a:lnTo>
              <a:lnTo>
                <a:pt x="37" y="7"/>
              </a:lnTo>
              <a:lnTo>
                <a:pt x="36" y="6"/>
              </a:lnTo>
              <a:lnTo>
                <a:pt x="34" y="6"/>
              </a:lnTo>
              <a:lnTo>
                <a:pt x="33" y="7"/>
              </a:lnTo>
              <a:lnTo>
                <a:pt x="31" y="6"/>
              </a:lnTo>
              <a:lnTo>
                <a:pt x="29" y="8"/>
              </a:lnTo>
              <a:lnTo>
                <a:pt x="27" y="6"/>
              </a:lnTo>
              <a:lnTo>
                <a:pt x="24" y="4"/>
              </a:lnTo>
              <a:lnTo>
                <a:pt x="22" y="5"/>
              </a:lnTo>
              <a:lnTo>
                <a:pt x="21" y="3"/>
              </a:lnTo>
              <a:lnTo>
                <a:pt x="21" y="2"/>
              </a:lnTo>
              <a:lnTo>
                <a:pt x="20" y="0"/>
              </a:lnTo>
              <a:lnTo>
                <a:pt x="19" y="0"/>
              </a:lnTo>
              <a:lnTo>
                <a:pt x="17" y="1"/>
              </a:lnTo>
              <a:lnTo>
                <a:pt x="16" y="0"/>
              </a:lnTo>
              <a:lnTo>
                <a:pt x="15" y="1"/>
              </a:lnTo>
              <a:lnTo>
                <a:pt x="13" y="0"/>
              </a:lnTo>
              <a:lnTo>
                <a:pt x="11" y="2"/>
              </a:lnTo>
              <a:lnTo>
                <a:pt x="13" y="3"/>
              </a:lnTo>
              <a:lnTo>
                <a:pt x="13" y="5"/>
              </a:lnTo>
              <a:lnTo>
                <a:pt x="11" y="6"/>
              </a:lnTo>
              <a:lnTo>
                <a:pt x="12" y="7"/>
              </a:lnTo>
              <a:lnTo>
                <a:pt x="14" y="8"/>
              </a:lnTo>
              <a:lnTo>
                <a:pt x="16" y="10"/>
              </a:lnTo>
              <a:lnTo>
                <a:pt x="18" y="11"/>
              </a:lnTo>
              <a:lnTo>
                <a:pt x="17" y="14"/>
              </a:lnTo>
              <a:lnTo>
                <a:pt x="15" y="15"/>
              </a:lnTo>
              <a:lnTo>
                <a:pt x="13" y="16"/>
              </a:lnTo>
              <a:lnTo>
                <a:pt x="11" y="19"/>
              </a:lnTo>
              <a:lnTo>
                <a:pt x="11" y="21"/>
              </a:lnTo>
              <a:lnTo>
                <a:pt x="12" y="22"/>
              </a:lnTo>
              <a:lnTo>
                <a:pt x="11" y="24"/>
              </a:lnTo>
              <a:lnTo>
                <a:pt x="11" y="27"/>
              </a:lnTo>
              <a:close/>
            </a:path>
          </a:pathLst>
        </a:custGeom>
        <a:solidFill>
          <a:srgbClr val="37CE04"/>
        </a:solidFill>
        <a:ln w="9525">
          <a:solidFill>
            <a:srgbClr val="000000"/>
          </a:solidFill>
          <a:miter lim="800000"/>
          <a:headEnd/>
          <a:tailEnd/>
        </a:ln>
      </xdr:spPr>
    </xdr:sp>
    <xdr:clientData/>
  </xdr:twoCellAnchor>
  <xdr:twoCellAnchor>
    <xdr:from>
      <xdr:col>4</xdr:col>
      <xdr:colOff>390525</xdr:colOff>
      <xdr:row>20</xdr:row>
      <xdr:rowOff>104775</xdr:rowOff>
    </xdr:from>
    <xdr:to>
      <xdr:col>5</xdr:col>
      <xdr:colOff>428625</xdr:colOff>
      <xdr:row>23</xdr:row>
      <xdr:rowOff>133350</xdr:rowOff>
    </xdr:to>
    <xdr:sp macro="modRegionSelect.Region_Click" textlink="">
      <xdr:nvSpPr>
        <xdr:cNvPr id="125156" name="ShapeReg_74"/>
        <xdr:cNvSpPr>
          <a:spLocks/>
        </xdr:cNvSpPr>
      </xdr:nvSpPr>
      <xdr:spPr bwMode="auto">
        <a:xfrm>
          <a:off x="2428875" y="3467100"/>
          <a:ext cx="647700" cy="514350"/>
        </a:xfrm>
        <a:custGeom>
          <a:avLst/>
          <a:gdLst>
            <a:gd name="T0" fmla="*/ 2147483647 w 68"/>
            <a:gd name="T1" fmla="*/ 2147483647 h 54"/>
            <a:gd name="T2" fmla="*/ 2147483647 w 68"/>
            <a:gd name="T3" fmla="*/ 2147483647 h 54"/>
            <a:gd name="T4" fmla="*/ 2147483647 w 68"/>
            <a:gd name="T5" fmla="*/ 2147483647 h 54"/>
            <a:gd name="T6" fmla="*/ 2147483647 w 68"/>
            <a:gd name="T7" fmla="*/ 2147483647 h 54"/>
            <a:gd name="T8" fmla="*/ 2147483647 w 68"/>
            <a:gd name="T9" fmla="*/ 2147483647 h 54"/>
            <a:gd name="T10" fmla="*/ 2147483647 w 68"/>
            <a:gd name="T11" fmla="*/ 2147483647 h 54"/>
            <a:gd name="T12" fmla="*/ 2147483647 w 68"/>
            <a:gd name="T13" fmla="*/ 2147483647 h 54"/>
            <a:gd name="T14" fmla="*/ 0 w 68"/>
            <a:gd name="T15" fmla="*/ 2147483647 h 54"/>
            <a:gd name="T16" fmla="*/ 2147483647 w 68"/>
            <a:gd name="T17" fmla="*/ 2147483647 h 54"/>
            <a:gd name="T18" fmla="*/ 2147483647 w 68"/>
            <a:gd name="T19" fmla="*/ 2147483647 h 54"/>
            <a:gd name="T20" fmla="*/ 2147483647 w 68"/>
            <a:gd name="T21" fmla="*/ 2147483647 h 54"/>
            <a:gd name="T22" fmla="*/ 2147483647 w 68"/>
            <a:gd name="T23" fmla="*/ 2147483647 h 54"/>
            <a:gd name="T24" fmla="*/ 2147483647 w 68"/>
            <a:gd name="T25" fmla="*/ 2147483647 h 54"/>
            <a:gd name="T26" fmla="*/ 2147483647 w 68"/>
            <a:gd name="T27" fmla="*/ 2147483647 h 54"/>
            <a:gd name="T28" fmla="*/ 2147483647 w 68"/>
            <a:gd name="T29" fmla="*/ 2147483647 h 54"/>
            <a:gd name="T30" fmla="*/ 2147483647 w 68"/>
            <a:gd name="T31" fmla="*/ 2147483647 h 54"/>
            <a:gd name="T32" fmla="*/ 2147483647 w 68"/>
            <a:gd name="T33" fmla="*/ 2147483647 h 54"/>
            <a:gd name="T34" fmla="*/ 2147483647 w 68"/>
            <a:gd name="T35" fmla="*/ 2147483647 h 54"/>
            <a:gd name="T36" fmla="*/ 2147483647 w 68"/>
            <a:gd name="T37" fmla="*/ 2147483647 h 54"/>
            <a:gd name="T38" fmla="*/ 2147483647 w 68"/>
            <a:gd name="T39" fmla="*/ 2147483647 h 54"/>
            <a:gd name="T40" fmla="*/ 2147483647 w 68"/>
            <a:gd name="T41" fmla="*/ 0 h 54"/>
            <a:gd name="T42" fmla="*/ 2147483647 w 68"/>
            <a:gd name="T43" fmla="*/ 2147483647 h 54"/>
            <a:gd name="T44" fmla="*/ 2147483647 w 68"/>
            <a:gd name="T45" fmla="*/ 2147483647 h 54"/>
            <a:gd name="T46" fmla="*/ 2147483647 w 68"/>
            <a:gd name="T47" fmla="*/ 2147483647 h 54"/>
            <a:gd name="T48" fmla="*/ 2147483647 w 68"/>
            <a:gd name="T49" fmla="*/ 2147483647 h 54"/>
            <a:gd name="T50" fmla="*/ 2147483647 w 68"/>
            <a:gd name="T51" fmla="*/ 2147483647 h 54"/>
            <a:gd name="T52" fmla="*/ 2147483647 w 68"/>
            <a:gd name="T53" fmla="*/ 2147483647 h 54"/>
            <a:gd name="T54" fmla="*/ 2147483647 w 68"/>
            <a:gd name="T55" fmla="*/ 2147483647 h 54"/>
            <a:gd name="T56" fmla="*/ 2147483647 w 68"/>
            <a:gd name="T57" fmla="*/ 2147483647 h 54"/>
            <a:gd name="T58" fmla="*/ 2147483647 w 68"/>
            <a:gd name="T59" fmla="*/ 2147483647 h 54"/>
            <a:gd name="T60" fmla="*/ 2147483647 w 68"/>
            <a:gd name="T61" fmla="*/ 2147483647 h 54"/>
            <a:gd name="T62" fmla="*/ 2147483647 w 68"/>
            <a:gd name="T63" fmla="*/ 2147483647 h 54"/>
            <a:gd name="T64" fmla="*/ 2147483647 w 68"/>
            <a:gd name="T65" fmla="*/ 2147483647 h 54"/>
            <a:gd name="T66" fmla="*/ 2147483647 w 68"/>
            <a:gd name="T67" fmla="*/ 2147483647 h 54"/>
            <a:gd name="T68" fmla="*/ 2147483647 w 68"/>
            <a:gd name="T69" fmla="*/ 2147483647 h 54"/>
            <a:gd name="T70" fmla="*/ 2147483647 w 68"/>
            <a:gd name="T71" fmla="*/ 2147483647 h 54"/>
            <a:gd name="T72" fmla="*/ 2147483647 w 68"/>
            <a:gd name="T73" fmla="*/ 2147483647 h 54"/>
            <a:gd name="T74" fmla="*/ 2147483647 w 68"/>
            <a:gd name="T75" fmla="*/ 2147483647 h 54"/>
            <a:gd name="T76" fmla="*/ 2147483647 w 68"/>
            <a:gd name="T77" fmla="*/ 2147483647 h 54"/>
            <a:gd name="T78" fmla="*/ 2147483647 w 68"/>
            <a:gd name="T79" fmla="*/ 2147483647 h 54"/>
            <a:gd name="T80" fmla="*/ 2147483647 w 68"/>
            <a:gd name="T81" fmla="*/ 2147483647 h 54"/>
            <a:gd name="T82" fmla="*/ 2147483647 w 68"/>
            <a:gd name="T83" fmla="*/ 2147483647 h 54"/>
            <a:gd name="T84" fmla="*/ 2147483647 w 68"/>
            <a:gd name="T85" fmla="*/ 2147483647 h 54"/>
            <a:gd name="T86" fmla="*/ 2147483647 w 68"/>
            <a:gd name="T87" fmla="*/ 2147483647 h 54"/>
            <a:gd name="T88" fmla="*/ 2147483647 w 68"/>
            <a:gd name="T89" fmla="*/ 2147483647 h 54"/>
            <a:gd name="T90" fmla="*/ 2147483647 w 68"/>
            <a:gd name="T91" fmla="*/ 2147483647 h 54"/>
            <a:gd name="T92" fmla="*/ 2147483647 w 68"/>
            <a:gd name="T93" fmla="*/ 2147483647 h 54"/>
            <a:gd name="T94" fmla="*/ 2147483647 w 68"/>
            <a:gd name="T95" fmla="*/ 2147483647 h 54"/>
            <a:gd name="T96" fmla="*/ 2147483647 w 68"/>
            <a:gd name="T97" fmla="*/ 2147483647 h 54"/>
            <a:gd name="T98" fmla="*/ 2147483647 w 68"/>
            <a:gd name="T99" fmla="*/ 2147483647 h 54"/>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w 68"/>
            <a:gd name="T151" fmla="*/ 0 h 54"/>
            <a:gd name="T152" fmla="*/ 68 w 68"/>
            <a:gd name="T153" fmla="*/ 54 h 54"/>
          </a:gdLst>
          <a:ahLst/>
          <a:cxnLst>
            <a:cxn ang="T100">
              <a:pos x="T0" y="T1"/>
            </a:cxn>
            <a:cxn ang="T101">
              <a:pos x="T2" y="T3"/>
            </a:cxn>
            <a:cxn ang="T102">
              <a:pos x="T4" y="T5"/>
            </a:cxn>
            <a:cxn ang="T103">
              <a:pos x="T6" y="T7"/>
            </a:cxn>
            <a:cxn ang="T104">
              <a:pos x="T8" y="T9"/>
            </a:cxn>
            <a:cxn ang="T105">
              <a:pos x="T10" y="T11"/>
            </a:cxn>
            <a:cxn ang="T106">
              <a:pos x="T12" y="T13"/>
            </a:cxn>
            <a:cxn ang="T107">
              <a:pos x="T14" y="T15"/>
            </a:cxn>
            <a:cxn ang="T108">
              <a:pos x="T16" y="T17"/>
            </a:cxn>
            <a:cxn ang="T109">
              <a:pos x="T18" y="T19"/>
            </a:cxn>
            <a:cxn ang="T110">
              <a:pos x="T20" y="T21"/>
            </a:cxn>
            <a:cxn ang="T111">
              <a:pos x="T22" y="T23"/>
            </a:cxn>
            <a:cxn ang="T112">
              <a:pos x="T24" y="T25"/>
            </a:cxn>
            <a:cxn ang="T113">
              <a:pos x="T26" y="T27"/>
            </a:cxn>
            <a:cxn ang="T114">
              <a:pos x="T28" y="T29"/>
            </a:cxn>
            <a:cxn ang="T115">
              <a:pos x="T30" y="T31"/>
            </a:cxn>
            <a:cxn ang="T116">
              <a:pos x="T32" y="T33"/>
            </a:cxn>
            <a:cxn ang="T117">
              <a:pos x="T34" y="T35"/>
            </a:cxn>
            <a:cxn ang="T118">
              <a:pos x="T36" y="T37"/>
            </a:cxn>
            <a:cxn ang="T119">
              <a:pos x="T38" y="T39"/>
            </a:cxn>
            <a:cxn ang="T120">
              <a:pos x="T40" y="T41"/>
            </a:cxn>
            <a:cxn ang="T121">
              <a:pos x="T42" y="T43"/>
            </a:cxn>
            <a:cxn ang="T122">
              <a:pos x="T44" y="T45"/>
            </a:cxn>
            <a:cxn ang="T123">
              <a:pos x="T46" y="T47"/>
            </a:cxn>
            <a:cxn ang="T124">
              <a:pos x="T48" y="T49"/>
            </a:cxn>
            <a:cxn ang="T125">
              <a:pos x="T50" y="T51"/>
            </a:cxn>
            <a:cxn ang="T126">
              <a:pos x="T52" y="T53"/>
            </a:cxn>
            <a:cxn ang="T127">
              <a:pos x="T54" y="T55"/>
            </a:cxn>
            <a:cxn ang="T128">
              <a:pos x="T56" y="T57"/>
            </a:cxn>
            <a:cxn ang="T129">
              <a:pos x="T58" y="T59"/>
            </a:cxn>
            <a:cxn ang="T130">
              <a:pos x="T60" y="T61"/>
            </a:cxn>
            <a:cxn ang="T131">
              <a:pos x="T62" y="T63"/>
            </a:cxn>
            <a:cxn ang="T132">
              <a:pos x="T64" y="T65"/>
            </a:cxn>
            <a:cxn ang="T133">
              <a:pos x="T66" y="T67"/>
            </a:cxn>
            <a:cxn ang="T134">
              <a:pos x="T68" y="T69"/>
            </a:cxn>
            <a:cxn ang="T135">
              <a:pos x="T70" y="T71"/>
            </a:cxn>
            <a:cxn ang="T136">
              <a:pos x="T72" y="T73"/>
            </a:cxn>
            <a:cxn ang="T137">
              <a:pos x="T74" y="T75"/>
            </a:cxn>
            <a:cxn ang="T138">
              <a:pos x="T76" y="T77"/>
            </a:cxn>
            <a:cxn ang="T139">
              <a:pos x="T78" y="T79"/>
            </a:cxn>
            <a:cxn ang="T140">
              <a:pos x="T80" y="T81"/>
            </a:cxn>
            <a:cxn ang="T141">
              <a:pos x="T82" y="T83"/>
            </a:cxn>
            <a:cxn ang="T142">
              <a:pos x="T84" y="T85"/>
            </a:cxn>
            <a:cxn ang="T143">
              <a:pos x="T86" y="T87"/>
            </a:cxn>
            <a:cxn ang="T144">
              <a:pos x="T88" y="T89"/>
            </a:cxn>
            <a:cxn ang="T145">
              <a:pos x="T90" y="T91"/>
            </a:cxn>
            <a:cxn ang="T146">
              <a:pos x="T92" y="T93"/>
            </a:cxn>
            <a:cxn ang="T147">
              <a:pos x="T94" y="T95"/>
            </a:cxn>
            <a:cxn ang="T148">
              <a:pos x="T96" y="T97"/>
            </a:cxn>
            <a:cxn ang="T149">
              <a:pos x="T98" y="T99"/>
            </a:cxn>
          </a:cxnLst>
          <a:rect l="T150" t="T151" r="T152" b="T153"/>
          <a:pathLst>
            <a:path w="68" h="54">
              <a:moveTo>
                <a:pt x="28" y="54"/>
              </a:moveTo>
              <a:lnTo>
                <a:pt x="26" y="52"/>
              </a:lnTo>
              <a:lnTo>
                <a:pt x="23" y="52"/>
              </a:lnTo>
              <a:lnTo>
                <a:pt x="20" y="50"/>
              </a:lnTo>
              <a:lnTo>
                <a:pt x="17" y="50"/>
              </a:lnTo>
              <a:lnTo>
                <a:pt x="17" y="46"/>
              </a:lnTo>
              <a:lnTo>
                <a:pt x="12" y="43"/>
              </a:lnTo>
              <a:lnTo>
                <a:pt x="12" y="40"/>
              </a:lnTo>
              <a:lnTo>
                <a:pt x="10" y="40"/>
              </a:lnTo>
              <a:lnTo>
                <a:pt x="10" y="38"/>
              </a:lnTo>
              <a:lnTo>
                <a:pt x="7" y="38"/>
              </a:lnTo>
              <a:lnTo>
                <a:pt x="6" y="37"/>
              </a:lnTo>
              <a:lnTo>
                <a:pt x="4" y="36"/>
              </a:lnTo>
              <a:lnTo>
                <a:pt x="4" y="33"/>
              </a:lnTo>
              <a:lnTo>
                <a:pt x="2" y="33"/>
              </a:lnTo>
              <a:lnTo>
                <a:pt x="0" y="30"/>
              </a:lnTo>
              <a:lnTo>
                <a:pt x="1" y="27"/>
              </a:lnTo>
              <a:lnTo>
                <a:pt x="3" y="26"/>
              </a:lnTo>
              <a:lnTo>
                <a:pt x="2" y="23"/>
              </a:lnTo>
              <a:lnTo>
                <a:pt x="3" y="22"/>
              </a:lnTo>
              <a:lnTo>
                <a:pt x="3" y="19"/>
              </a:lnTo>
              <a:lnTo>
                <a:pt x="5" y="17"/>
              </a:lnTo>
              <a:lnTo>
                <a:pt x="7" y="17"/>
              </a:lnTo>
              <a:lnTo>
                <a:pt x="9" y="16"/>
              </a:lnTo>
              <a:lnTo>
                <a:pt x="10" y="16"/>
              </a:lnTo>
              <a:lnTo>
                <a:pt x="14" y="15"/>
              </a:lnTo>
              <a:lnTo>
                <a:pt x="14" y="13"/>
              </a:lnTo>
              <a:lnTo>
                <a:pt x="13" y="11"/>
              </a:lnTo>
              <a:lnTo>
                <a:pt x="14" y="8"/>
              </a:lnTo>
              <a:lnTo>
                <a:pt x="16" y="10"/>
              </a:lnTo>
              <a:lnTo>
                <a:pt x="18" y="10"/>
              </a:lnTo>
              <a:lnTo>
                <a:pt x="21" y="9"/>
              </a:lnTo>
              <a:lnTo>
                <a:pt x="21" y="7"/>
              </a:lnTo>
              <a:lnTo>
                <a:pt x="22" y="6"/>
              </a:lnTo>
              <a:lnTo>
                <a:pt x="25" y="7"/>
              </a:lnTo>
              <a:lnTo>
                <a:pt x="27" y="6"/>
              </a:lnTo>
              <a:lnTo>
                <a:pt x="31" y="6"/>
              </a:lnTo>
              <a:lnTo>
                <a:pt x="32" y="5"/>
              </a:lnTo>
              <a:lnTo>
                <a:pt x="34" y="4"/>
              </a:lnTo>
              <a:lnTo>
                <a:pt x="36" y="3"/>
              </a:lnTo>
              <a:lnTo>
                <a:pt x="37" y="2"/>
              </a:lnTo>
              <a:lnTo>
                <a:pt x="37" y="0"/>
              </a:lnTo>
              <a:lnTo>
                <a:pt x="39" y="0"/>
              </a:lnTo>
              <a:lnTo>
                <a:pt x="40" y="2"/>
              </a:lnTo>
              <a:lnTo>
                <a:pt x="42" y="2"/>
              </a:lnTo>
              <a:lnTo>
                <a:pt x="44" y="4"/>
              </a:lnTo>
              <a:lnTo>
                <a:pt x="46" y="4"/>
              </a:lnTo>
              <a:lnTo>
                <a:pt x="48" y="5"/>
              </a:lnTo>
              <a:lnTo>
                <a:pt x="50" y="7"/>
              </a:lnTo>
              <a:lnTo>
                <a:pt x="52" y="10"/>
              </a:lnTo>
              <a:lnTo>
                <a:pt x="54" y="13"/>
              </a:lnTo>
              <a:lnTo>
                <a:pt x="54" y="15"/>
              </a:lnTo>
              <a:lnTo>
                <a:pt x="56" y="15"/>
              </a:lnTo>
              <a:lnTo>
                <a:pt x="56" y="18"/>
              </a:lnTo>
              <a:lnTo>
                <a:pt x="58" y="19"/>
              </a:lnTo>
              <a:lnTo>
                <a:pt x="60" y="20"/>
              </a:lnTo>
              <a:lnTo>
                <a:pt x="61" y="21"/>
              </a:lnTo>
              <a:lnTo>
                <a:pt x="64" y="21"/>
              </a:lnTo>
              <a:lnTo>
                <a:pt x="65" y="23"/>
              </a:lnTo>
              <a:lnTo>
                <a:pt x="68" y="23"/>
              </a:lnTo>
              <a:lnTo>
                <a:pt x="66" y="24"/>
              </a:lnTo>
              <a:lnTo>
                <a:pt x="64" y="26"/>
              </a:lnTo>
              <a:lnTo>
                <a:pt x="62" y="28"/>
              </a:lnTo>
              <a:lnTo>
                <a:pt x="58" y="28"/>
              </a:lnTo>
              <a:lnTo>
                <a:pt x="56" y="27"/>
              </a:lnTo>
              <a:lnTo>
                <a:pt x="54" y="26"/>
              </a:lnTo>
              <a:lnTo>
                <a:pt x="53" y="27"/>
              </a:lnTo>
              <a:lnTo>
                <a:pt x="51" y="27"/>
              </a:lnTo>
              <a:lnTo>
                <a:pt x="49" y="26"/>
              </a:lnTo>
              <a:lnTo>
                <a:pt x="47" y="25"/>
              </a:lnTo>
              <a:lnTo>
                <a:pt x="45" y="25"/>
              </a:lnTo>
              <a:lnTo>
                <a:pt x="43" y="24"/>
              </a:lnTo>
              <a:lnTo>
                <a:pt x="43" y="22"/>
              </a:lnTo>
              <a:lnTo>
                <a:pt x="45" y="21"/>
              </a:lnTo>
              <a:lnTo>
                <a:pt x="42" y="19"/>
              </a:lnTo>
              <a:lnTo>
                <a:pt x="40" y="20"/>
              </a:lnTo>
              <a:lnTo>
                <a:pt x="39" y="22"/>
              </a:lnTo>
              <a:lnTo>
                <a:pt x="38" y="24"/>
              </a:lnTo>
              <a:lnTo>
                <a:pt x="37" y="26"/>
              </a:lnTo>
              <a:lnTo>
                <a:pt x="38" y="29"/>
              </a:lnTo>
              <a:lnTo>
                <a:pt x="36" y="30"/>
              </a:lnTo>
              <a:lnTo>
                <a:pt x="36" y="31"/>
              </a:lnTo>
              <a:lnTo>
                <a:pt x="38" y="32"/>
              </a:lnTo>
              <a:lnTo>
                <a:pt x="39" y="33"/>
              </a:lnTo>
              <a:lnTo>
                <a:pt x="40" y="35"/>
              </a:lnTo>
              <a:lnTo>
                <a:pt x="42" y="36"/>
              </a:lnTo>
              <a:lnTo>
                <a:pt x="42" y="38"/>
              </a:lnTo>
              <a:lnTo>
                <a:pt x="41" y="39"/>
              </a:lnTo>
              <a:lnTo>
                <a:pt x="39" y="39"/>
              </a:lnTo>
              <a:lnTo>
                <a:pt x="37" y="41"/>
              </a:lnTo>
              <a:lnTo>
                <a:pt x="35" y="43"/>
              </a:lnTo>
              <a:lnTo>
                <a:pt x="35" y="45"/>
              </a:lnTo>
              <a:lnTo>
                <a:pt x="35" y="46"/>
              </a:lnTo>
              <a:lnTo>
                <a:pt x="33" y="48"/>
              </a:lnTo>
              <a:lnTo>
                <a:pt x="32" y="48"/>
              </a:lnTo>
              <a:lnTo>
                <a:pt x="32" y="50"/>
              </a:lnTo>
              <a:lnTo>
                <a:pt x="31" y="51"/>
              </a:lnTo>
              <a:lnTo>
                <a:pt x="30" y="53"/>
              </a:lnTo>
              <a:lnTo>
                <a:pt x="30" y="54"/>
              </a:lnTo>
              <a:lnTo>
                <a:pt x="28" y="54"/>
              </a:lnTo>
              <a:close/>
            </a:path>
          </a:pathLst>
        </a:custGeom>
        <a:solidFill>
          <a:srgbClr val="C7CB8F"/>
        </a:solidFill>
        <a:ln w="9525">
          <a:solidFill>
            <a:srgbClr val="000000"/>
          </a:solidFill>
          <a:miter lim="800000"/>
          <a:headEnd/>
          <a:tailEnd/>
        </a:ln>
      </xdr:spPr>
    </xdr:sp>
    <xdr:clientData/>
  </xdr:twoCellAnchor>
  <xdr:twoCellAnchor>
    <xdr:from>
      <xdr:col>3</xdr:col>
      <xdr:colOff>561975</xdr:colOff>
      <xdr:row>18</xdr:row>
      <xdr:rowOff>38100</xdr:rowOff>
    </xdr:from>
    <xdr:to>
      <xdr:col>4</xdr:col>
      <xdr:colOff>523875</xdr:colOff>
      <xdr:row>22</xdr:row>
      <xdr:rowOff>47625</xdr:rowOff>
    </xdr:to>
    <xdr:sp macro="modRegionSelect.Region_Click" textlink="">
      <xdr:nvSpPr>
        <xdr:cNvPr id="125157" name="ShapeReg_67"/>
        <xdr:cNvSpPr>
          <a:spLocks/>
        </xdr:cNvSpPr>
      </xdr:nvSpPr>
      <xdr:spPr bwMode="auto">
        <a:xfrm>
          <a:off x="1990725" y="3076575"/>
          <a:ext cx="571500" cy="657225"/>
        </a:xfrm>
        <a:custGeom>
          <a:avLst/>
          <a:gdLst>
            <a:gd name="T0" fmla="*/ 2147483647 w 60"/>
            <a:gd name="T1" fmla="*/ 2147483647 h 69"/>
            <a:gd name="T2" fmla="*/ 2147483647 w 60"/>
            <a:gd name="T3" fmla="*/ 2147483647 h 69"/>
            <a:gd name="T4" fmla="*/ 2147483647 w 60"/>
            <a:gd name="T5" fmla="*/ 2147483647 h 69"/>
            <a:gd name="T6" fmla="*/ 2147483647 w 60"/>
            <a:gd name="T7" fmla="*/ 2147483647 h 69"/>
            <a:gd name="T8" fmla="*/ 2147483647 w 60"/>
            <a:gd name="T9" fmla="*/ 2147483647 h 69"/>
            <a:gd name="T10" fmla="*/ 2147483647 w 60"/>
            <a:gd name="T11" fmla="*/ 2147483647 h 69"/>
            <a:gd name="T12" fmla="*/ 2147483647 w 60"/>
            <a:gd name="T13" fmla="*/ 2147483647 h 69"/>
            <a:gd name="T14" fmla="*/ 2147483647 w 60"/>
            <a:gd name="T15" fmla="*/ 2147483647 h 69"/>
            <a:gd name="T16" fmla="*/ 2147483647 w 60"/>
            <a:gd name="T17" fmla="*/ 2147483647 h 69"/>
            <a:gd name="T18" fmla="*/ 2147483647 w 60"/>
            <a:gd name="T19" fmla="*/ 2147483647 h 69"/>
            <a:gd name="T20" fmla="*/ 2147483647 w 60"/>
            <a:gd name="T21" fmla="*/ 2147483647 h 69"/>
            <a:gd name="T22" fmla="*/ 2147483647 w 60"/>
            <a:gd name="T23" fmla="*/ 2147483647 h 69"/>
            <a:gd name="T24" fmla="*/ 2147483647 w 60"/>
            <a:gd name="T25" fmla="*/ 2147483647 h 69"/>
            <a:gd name="T26" fmla="*/ 2147483647 w 60"/>
            <a:gd name="T27" fmla="*/ 2147483647 h 69"/>
            <a:gd name="T28" fmla="*/ 2147483647 w 60"/>
            <a:gd name="T29" fmla="*/ 2147483647 h 69"/>
            <a:gd name="T30" fmla="*/ 2147483647 w 60"/>
            <a:gd name="T31" fmla="*/ 2147483647 h 69"/>
            <a:gd name="T32" fmla="*/ 2147483647 w 60"/>
            <a:gd name="T33" fmla="*/ 2147483647 h 69"/>
            <a:gd name="T34" fmla="*/ 2147483647 w 60"/>
            <a:gd name="T35" fmla="*/ 2147483647 h 69"/>
            <a:gd name="T36" fmla="*/ 2147483647 w 60"/>
            <a:gd name="T37" fmla="*/ 2147483647 h 69"/>
            <a:gd name="T38" fmla="*/ 2147483647 w 60"/>
            <a:gd name="T39" fmla="*/ 2147483647 h 69"/>
            <a:gd name="T40" fmla="*/ 2147483647 w 60"/>
            <a:gd name="T41" fmla="*/ 2147483647 h 69"/>
            <a:gd name="T42" fmla="*/ 2147483647 w 60"/>
            <a:gd name="T43" fmla="*/ 2147483647 h 69"/>
            <a:gd name="T44" fmla="*/ 2147483647 w 60"/>
            <a:gd name="T45" fmla="*/ 2147483647 h 69"/>
            <a:gd name="T46" fmla="*/ 2147483647 w 60"/>
            <a:gd name="T47" fmla="*/ 2147483647 h 69"/>
            <a:gd name="T48" fmla="*/ 2147483647 w 60"/>
            <a:gd name="T49" fmla="*/ 2147483647 h 69"/>
            <a:gd name="T50" fmla="*/ 2147483647 w 60"/>
            <a:gd name="T51" fmla="*/ 2147483647 h 69"/>
            <a:gd name="T52" fmla="*/ 2147483647 w 60"/>
            <a:gd name="T53" fmla="*/ 2147483647 h 69"/>
            <a:gd name="T54" fmla="*/ 2147483647 w 60"/>
            <a:gd name="T55" fmla="*/ 2147483647 h 69"/>
            <a:gd name="T56" fmla="*/ 2147483647 w 60"/>
            <a:gd name="T57" fmla="*/ 2147483647 h 69"/>
            <a:gd name="T58" fmla="*/ 2147483647 w 60"/>
            <a:gd name="T59" fmla="*/ 2147483647 h 69"/>
            <a:gd name="T60" fmla="*/ 2147483647 w 60"/>
            <a:gd name="T61" fmla="*/ 2147483647 h 69"/>
            <a:gd name="T62" fmla="*/ 2147483647 w 60"/>
            <a:gd name="T63" fmla="*/ 2147483647 h 69"/>
            <a:gd name="T64" fmla="*/ 2147483647 w 60"/>
            <a:gd name="T65" fmla="*/ 2147483647 h 69"/>
            <a:gd name="T66" fmla="*/ 2147483647 w 60"/>
            <a:gd name="T67" fmla="*/ 2147483647 h 69"/>
            <a:gd name="T68" fmla="*/ 2147483647 w 60"/>
            <a:gd name="T69" fmla="*/ 2147483647 h 69"/>
            <a:gd name="T70" fmla="*/ 2147483647 w 60"/>
            <a:gd name="T71" fmla="*/ 2147483647 h 69"/>
            <a:gd name="T72" fmla="*/ 2147483647 w 60"/>
            <a:gd name="T73" fmla="*/ 2147483647 h 69"/>
            <a:gd name="T74" fmla="*/ 2147483647 w 60"/>
            <a:gd name="T75" fmla="*/ 2147483647 h 69"/>
            <a:gd name="T76" fmla="*/ 2147483647 w 60"/>
            <a:gd name="T77" fmla="*/ 2147483647 h 69"/>
            <a:gd name="T78" fmla="*/ 2147483647 w 60"/>
            <a:gd name="T79" fmla="*/ 2147483647 h 69"/>
            <a:gd name="T80" fmla="*/ 2147483647 w 60"/>
            <a:gd name="T81" fmla="*/ 2147483647 h 69"/>
            <a:gd name="T82" fmla="*/ 2147483647 w 60"/>
            <a:gd name="T83" fmla="*/ 2147483647 h 69"/>
            <a:gd name="T84" fmla="*/ 2147483647 w 60"/>
            <a:gd name="T85" fmla="*/ 2147483647 h 69"/>
            <a:gd name="T86" fmla="*/ 2147483647 w 60"/>
            <a:gd name="T87" fmla="*/ 2147483647 h 69"/>
            <a:gd name="T88" fmla="*/ 2147483647 w 60"/>
            <a:gd name="T89" fmla="*/ 2147483647 h 69"/>
            <a:gd name="T90" fmla="*/ 2147483647 w 60"/>
            <a:gd name="T91" fmla="*/ 2147483647 h 69"/>
            <a:gd name="T92" fmla="*/ 2147483647 w 60"/>
            <a:gd name="T93" fmla="*/ 2147483647 h 69"/>
            <a:gd name="T94" fmla="*/ 2147483647 w 60"/>
            <a:gd name="T95" fmla="*/ 2147483647 h 69"/>
            <a:gd name="T96" fmla="*/ 2147483647 w 60"/>
            <a:gd name="T97" fmla="*/ 2147483647 h 69"/>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w 60"/>
            <a:gd name="T148" fmla="*/ 0 h 69"/>
            <a:gd name="T149" fmla="*/ 60 w 60"/>
            <a:gd name="T150" fmla="*/ 69 h 69"/>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T147" t="T148" r="T149" b="T150"/>
          <a:pathLst>
            <a:path w="60" h="69">
              <a:moveTo>
                <a:pt x="46" y="66"/>
              </a:moveTo>
              <a:lnTo>
                <a:pt x="43" y="66"/>
              </a:lnTo>
              <a:lnTo>
                <a:pt x="40" y="69"/>
              </a:lnTo>
              <a:lnTo>
                <a:pt x="38" y="66"/>
              </a:lnTo>
              <a:lnTo>
                <a:pt x="37" y="66"/>
              </a:lnTo>
              <a:lnTo>
                <a:pt x="35" y="65"/>
              </a:lnTo>
              <a:lnTo>
                <a:pt x="33" y="65"/>
              </a:lnTo>
              <a:lnTo>
                <a:pt x="31" y="64"/>
              </a:lnTo>
              <a:lnTo>
                <a:pt x="28" y="67"/>
              </a:lnTo>
              <a:lnTo>
                <a:pt x="26" y="65"/>
              </a:lnTo>
              <a:lnTo>
                <a:pt x="25" y="64"/>
              </a:lnTo>
              <a:lnTo>
                <a:pt x="23" y="63"/>
              </a:lnTo>
              <a:lnTo>
                <a:pt x="21" y="65"/>
              </a:lnTo>
              <a:lnTo>
                <a:pt x="19" y="63"/>
              </a:lnTo>
              <a:lnTo>
                <a:pt x="18" y="63"/>
              </a:lnTo>
              <a:lnTo>
                <a:pt x="17" y="62"/>
              </a:lnTo>
              <a:lnTo>
                <a:pt x="15" y="61"/>
              </a:lnTo>
              <a:lnTo>
                <a:pt x="14" y="59"/>
              </a:lnTo>
              <a:lnTo>
                <a:pt x="12" y="58"/>
              </a:lnTo>
              <a:lnTo>
                <a:pt x="10" y="59"/>
              </a:lnTo>
              <a:lnTo>
                <a:pt x="8" y="60"/>
              </a:lnTo>
              <a:lnTo>
                <a:pt x="7" y="58"/>
              </a:lnTo>
              <a:lnTo>
                <a:pt x="5" y="58"/>
              </a:lnTo>
              <a:lnTo>
                <a:pt x="2" y="56"/>
              </a:lnTo>
              <a:lnTo>
                <a:pt x="0" y="53"/>
              </a:lnTo>
              <a:lnTo>
                <a:pt x="2" y="51"/>
              </a:lnTo>
              <a:lnTo>
                <a:pt x="3" y="50"/>
              </a:lnTo>
              <a:lnTo>
                <a:pt x="3" y="48"/>
              </a:lnTo>
              <a:lnTo>
                <a:pt x="4" y="46"/>
              </a:lnTo>
              <a:lnTo>
                <a:pt x="5" y="47"/>
              </a:lnTo>
              <a:lnTo>
                <a:pt x="7" y="47"/>
              </a:lnTo>
              <a:lnTo>
                <a:pt x="9" y="46"/>
              </a:lnTo>
              <a:lnTo>
                <a:pt x="10" y="44"/>
              </a:lnTo>
              <a:lnTo>
                <a:pt x="11" y="41"/>
              </a:lnTo>
              <a:lnTo>
                <a:pt x="13" y="41"/>
              </a:lnTo>
              <a:lnTo>
                <a:pt x="15" y="44"/>
              </a:lnTo>
              <a:lnTo>
                <a:pt x="16" y="43"/>
              </a:lnTo>
              <a:lnTo>
                <a:pt x="17" y="41"/>
              </a:lnTo>
              <a:lnTo>
                <a:pt x="16" y="40"/>
              </a:lnTo>
              <a:lnTo>
                <a:pt x="16" y="39"/>
              </a:lnTo>
              <a:lnTo>
                <a:pt x="18" y="37"/>
              </a:lnTo>
              <a:lnTo>
                <a:pt x="21" y="38"/>
              </a:lnTo>
              <a:lnTo>
                <a:pt x="22" y="36"/>
              </a:lnTo>
              <a:lnTo>
                <a:pt x="24" y="35"/>
              </a:lnTo>
              <a:lnTo>
                <a:pt x="23" y="33"/>
              </a:lnTo>
              <a:lnTo>
                <a:pt x="23" y="32"/>
              </a:lnTo>
              <a:lnTo>
                <a:pt x="24" y="31"/>
              </a:lnTo>
              <a:lnTo>
                <a:pt x="25" y="28"/>
              </a:lnTo>
              <a:lnTo>
                <a:pt x="23" y="25"/>
              </a:lnTo>
              <a:lnTo>
                <a:pt x="23" y="22"/>
              </a:lnTo>
              <a:lnTo>
                <a:pt x="25" y="20"/>
              </a:lnTo>
              <a:lnTo>
                <a:pt x="28" y="20"/>
              </a:lnTo>
              <a:lnTo>
                <a:pt x="29" y="18"/>
              </a:lnTo>
              <a:lnTo>
                <a:pt x="31" y="15"/>
              </a:lnTo>
              <a:lnTo>
                <a:pt x="34" y="13"/>
              </a:lnTo>
              <a:lnTo>
                <a:pt x="36" y="9"/>
              </a:lnTo>
              <a:lnTo>
                <a:pt x="36" y="6"/>
              </a:lnTo>
              <a:lnTo>
                <a:pt x="38" y="5"/>
              </a:lnTo>
              <a:lnTo>
                <a:pt x="38" y="3"/>
              </a:lnTo>
              <a:lnTo>
                <a:pt x="39" y="1"/>
              </a:lnTo>
              <a:lnTo>
                <a:pt x="40" y="0"/>
              </a:lnTo>
              <a:lnTo>
                <a:pt x="42" y="1"/>
              </a:lnTo>
              <a:lnTo>
                <a:pt x="42" y="3"/>
              </a:lnTo>
              <a:lnTo>
                <a:pt x="43" y="4"/>
              </a:lnTo>
              <a:lnTo>
                <a:pt x="44" y="5"/>
              </a:lnTo>
              <a:lnTo>
                <a:pt x="46" y="6"/>
              </a:lnTo>
              <a:lnTo>
                <a:pt x="49" y="9"/>
              </a:lnTo>
              <a:lnTo>
                <a:pt x="51" y="13"/>
              </a:lnTo>
              <a:lnTo>
                <a:pt x="53" y="15"/>
              </a:lnTo>
              <a:lnTo>
                <a:pt x="53" y="18"/>
              </a:lnTo>
              <a:lnTo>
                <a:pt x="52" y="20"/>
              </a:lnTo>
              <a:lnTo>
                <a:pt x="52" y="24"/>
              </a:lnTo>
              <a:lnTo>
                <a:pt x="51" y="28"/>
              </a:lnTo>
              <a:lnTo>
                <a:pt x="53" y="29"/>
              </a:lnTo>
              <a:lnTo>
                <a:pt x="53" y="32"/>
              </a:lnTo>
              <a:lnTo>
                <a:pt x="52" y="33"/>
              </a:lnTo>
              <a:lnTo>
                <a:pt x="52" y="37"/>
              </a:lnTo>
              <a:lnTo>
                <a:pt x="54" y="38"/>
              </a:lnTo>
              <a:lnTo>
                <a:pt x="56" y="40"/>
              </a:lnTo>
              <a:lnTo>
                <a:pt x="56" y="42"/>
              </a:lnTo>
              <a:lnTo>
                <a:pt x="58" y="42"/>
              </a:lnTo>
              <a:lnTo>
                <a:pt x="59" y="43"/>
              </a:lnTo>
              <a:lnTo>
                <a:pt x="58" y="45"/>
              </a:lnTo>
              <a:lnTo>
                <a:pt x="58" y="48"/>
              </a:lnTo>
              <a:lnTo>
                <a:pt x="60" y="49"/>
              </a:lnTo>
              <a:lnTo>
                <a:pt x="59" y="52"/>
              </a:lnTo>
              <a:lnTo>
                <a:pt x="60" y="54"/>
              </a:lnTo>
              <a:lnTo>
                <a:pt x="60" y="56"/>
              </a:lnTo>
              <a:lnTo>
                <a:pt x="56" y="57"/>
              </a:lnTo>
              <a:lnTo>
                <a:pt x="55" y="57"/>
              </a:lnTo>
              <a:lnTo>
                <a:pt x="53" y="58"/>
              </a:lnTo>
              <a:lnTo>
                <a:pt x="51" y="58"/>
              </a:lnTo>
              <a:lnTo>
                <a:pt x="49" y="60"/>
              </a:lnTo>
              <a:lnTo>
                <a:pt x="49" y="63"/>
              </a:lnTo>
              <a:lnTo>
                <a:pt x="48" y="64"/>
              </a:lnTo>
              <a:lnTo>
                <a:pt x="49" y="67"/>
              </a:lnTo>
              <a:lnTo>
                <a:pt x="47" y="68"/>
              </a:lnTo>
              <a:lnTo>
                <a:pt x="46" y="66"/>
              </a:lnTo>
              <a:close/>
            </a:path>
          </a:pathLst>
        </a:custGeom>
        <a:solidFill>
          <a:srgbClr val="C7CB8F"/>
        </a:solidFill>
        <a:ln w="9525">
          <a:solidFill>
            <a:srgbClr val="000000"/>
          </a:solidFill>
          <a:miter lim="800000"/>
          <a:headEnd/>
          <a:tailEnd/>
        </a:ln>
      </xdr:spPr>
    </xdr:sp>
    <xdr:clientData/>
  </xdr:twoCellAnchor>
  <xdr:twoCellAnchor>
    <xdr:from>
      <xdr:col>4</xdr:col>
      <xdr:colOff>333375</xdr:colOff>
      <xdr:row>16</xdr:row>
      <xdr:rowOff>28575</xdr:rowOff>
    </xdr:from>
    <xdr:to>
      <xdr:col>6</xdr:col>
      <xdr:colOff>447675</xdr:colOff>
      <xdr:row>22</xdr:row>
      <xdr:rowOff>0</xdr:rowOff>
    </xdr:to>
    <xdr:sp macro="modRegionSelect.Region_Click" textlink="">
      <xdr:nvSpPr>
        <xdr:cNvPr id="125158" name="ShapeReg_78"/>
        <xdr:cNvSpPr>
          <a:spLocks/>
        </xdr:cNvSpPr>
      </xdr:nvSpPr>
      <xdr:spPr bwMode="auto">
        <a:xfrm>
          <a:off x="2371725" y="2743200"/>
          <a:ext cx="1333500" cy="942975"/>
        </a:xfrm>
        <a:custGeom>
          <a:avLst/>
          <a:gdLst>
            <a:gd name="T0" fmla="*/ 2147483647 w 4920"/>
            <a:gd name="T1" fmla="*/ 2147483647 h 3478"/>
            <a:gd name="T2" fmla="*/ 2147483647 w 4920"/>
            <a:gd name="T3" fmla="*/ 2147483647 h 3478"/>
            <a:gd name="T4" fmla="*/ 2147483647 w 4920"/>
            <a:gd name="T5" fmla="*/ 2147483647 h 3478"/>
            <a:gd name="T6" fmla="*/ 2147483647 w 4920"/>
            <a:gd name="T7" fmla="*/ 2147483647 h 3478"/>
            <a:gd name="T8" fmla="*/ 2147483647 w 4920"/>
            <a:gd name="T9" fmla="*/ 2147483647 h 3478"/>
            <a:gd name="T10" fmla="*/ 2147483647 w 4920"/>
            <a:gd name="T11" fmla="*/ 2147483647 h 3478"/>
            <a:gd name="T12" fmla="*/ 2147483647 w 4920"/>
            <a:gd name="T13" fmla="*/ 2147483647 h 3478"/>
            <a:gd name="T14" fmla="*/ 2147483647 w 4920"/>
            <a:gd name="T15" fmla="*/ 2147483647 h 3478"/>
            <a:gd name="T16" fmla="*/ 2147483647 w 4920"/>
            <a:gd name="T17" fmla="*/ 2147483647 h 3478"/>
            <a:gd name="T18" fmla="*/ 2147483647 w 4920"/>
            <a:gd name="T19" fmla="*/ 2147483647 h 3478"/>
            <a:gd name="T20" fmla="*/ 2147483647 w 4920"/>
            <a:gd name="T21" fmla="*/ 2147483647 h 3478"/>
            <a:gd name="T22" fmla="*/ 2147483647 w 4920"/>
            <a:gd name="T23" fmla="*/ 2147483647 h 3478"/>
            <a:gd name="T24" fmla="*/ 2147483647 w 4920"/>
            <a:gd name="T25" fmla="*/ 2147483647 h 3478"/>
            <a:gd name="T26" fmla="*/ 2147483647 w 4920"/>
            <a:gd name="T27" fmla="*/ 2147483647 h 3478"/>
            <a:gd name="T28" fmla="*/ 2147483647 w 4920"/>
            <a:gd name="T29" fmla="*/ 2147483647 h 3478"/>
            <a:gd name="T30" fmla="*/ 2147483647 w 4920"/>
            <a:gd name="T31" fmla="*/ 2147483647 h 3478"/>
            <a:gd name="T32" fmla="*/ 2147483647 w 4920"/>
            <a:gd name="T33" fmla="*/ 2147483647 h 3478"/>
            <a:gd name="T34" fmla="*/ 2147483647 w 4920"/>
            <a:gd name="T35" fmla="*/ 2147483647 h 3478"/>
            <a:gd name="T36" fmla="*/ 2147483647 w 4920"/>
            <a:gd name="T37" fmla="*/ 2147483647 h 3478"/>
            <a:gd name="T38" fmla="*/ 2147483647 w 4920"/>
            <a:gd name="T39" fmla="*/ 2147483647 h 3478"/>
            <a:gd name="T40" fmla="*/ 2147483647 w 4920"/>
            <a:gd name="T41" fmla="*/ 2147483647 h 3478"/>
            <a:gd name="T42" fmla="*/ 2147483647 w 4920"/>
            <a:gd name="T43" fmla="*/ 2147483647 h 3478"/>
            <a:gd name="T44" fmla="*/ 2147483647 w 4920"/>
            <a:gd name="T45" fmla="*/ 2147483647 h 3478"/>
            <a:gd name="T46" fmla="*/ 2147483647 w 4920"/>
            <a:gd name="T47" fmla="*/ 2147483647 h 3478"/>
            <a:gd name="T48" fmla="*/ 2147483647 w 4920"/>
            <a:gd name="T49" fmla="*/ 2147483647 h 3478"/>
            <a:gd name="T50" fmla="*/ 2147483647 w 4920"/>
            <a:gd name="T51" fmla="*/ 2147483647 h 3478"/>
            <a:gd name="T52" fmla="*/ 2147483647 w 4920"/>
            <a:gd name="T53" fmla="*/ 2147483647 h 3478"/>
            <a:gd name="T54" fmla="*/ 2147483647 w 4920"/>
            <a:gd name="T55" fmla="*/ 2147483647 h 3478"/>
            <a:gd name="T56" fmla="*/ 2147483647 w 4920"/>
            <a:gd name="T57" fmla="*/ 2147483647 h 3478"/>
            <a:gd name="T58" fmla="*/ 2147483647 w 4920"/>
            <a:gd name="T59" fmla="*/ 2147483647 h 3478"/>
            <a:gd name="T60" fmla="*/ 2147483647 w 4920"/>
            <a:gd name="T61" fmla="*/ 2147483647 h 3478"/>
            <a:gd name="T62" fmla="*/ 2147483647 w 4920"/>
            <a:gd name="T63" fmla="*/ 2147483647 h 3478"/>
            <a:gd name="T64" fmla="*/ 2147483647 w 4920"/>
            <a:gd name="T65" fmla="*/ 2147483647 h 3478"/>
            <a:gd name="T66" fmla="*/ 2147483647 w 4920"/>
            <a:gd name="T67" fmla="*/ 2147483647 h 3478"/>
            <a:gd name="T68" fmla="*/ 2147483647 w 4920"/>
            <a:gd name="T69" fmla="*/ 2147483647 h 3478"/>
            <a:gd name="T70" fmla="*/ 2147483647 w 4920"/>
            <a:gd name="T71" fmla="*/ 2147483647 h 3478"/>
            <a:gd name="T72" fmla="*/ 2147483647 w 4920"/>
            <a:gd name="T73" fmla="*/ 2147483647 h 3478"/>
            <a:gd name="T74" fmla="*/ 2147483647 w 4920"/>
            <a:gd name="T75" fmla="*/ 2147483647 h 3478"/>
            <a:gd name="T76" fmla="*/ 2147483647 w 4920"/>
            <a:gd name="T77" fmla="*/ 2147483647 h 3478"/>
            <a:gd name="T78" fmla="*/ 2147483647 w 4920"/>
            <a:gd name="T79" fmla="*/ 2147483647 h 3478"/>
            <a:gd name="T80" fmla="*/ 2147483647 w 4920"/>
            <a:gd name="T81" fmla="*/ 2147483647 h 3478"/>
            <a:gd name="T82" fmla="*/ 2147483647 w 4920"/>
            <a:gd name="T83" fmla="*/ 2147483647 h 3478"/>
            <a:gd name="T84" fmla="*/ 0 w 4920"/>
            <a:gd name="T85" fmla="*/ 2147483647 h 3478"/>
            <a:gd name="T86" fmla="*/ 2147483647 w 4920"/>
            <a:gd name="T87" fmla="*/ 2147483647 h 3478"/>
            <a:gd name="T88" fmla="*/ 2147483647 w 4920"/>
            <a:gd name="T89" fmla="*/ 2147483647 h 3478"/>
            <a:gd name="T90" fmla="*/ 2147483647 w 4920"/>
            <a:gd name="T91" fmla="*/ 2147483647 h 3478"/>
            <a:gd name="T92" fmla="*/ 2147483647 w 4920"/>
            <a:gd name="T93" fmla="*/ 2147483647 h 3478"/>
            <a:gd name="T94" fmla="*/ 2147483647 w 4920"/>
            <a:gd name="T95" fmla="*/ 2147483647 h 3478"/>
            <a:gd name="T96" fmla="*/ 2147483647 w 4920"/>
            <a:gd name="T97" fmla="*/ 2147483647 h 3478"/>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w 4920"/>
            <a:gd name="T148" fmla="*/ 0 h 3478"/>
            <a:gd name="T149" fmla="*/ 4920 w 4920"/>
            <a:gd name="T150" fmla="*/ 3478 h 3478"/>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T147" t="T148" r="T149" b="T150"/>
          <a:pathLst>
            <a:path w="4920" h="3478">
              <a:moveTo>
                <a:pt x="1087" y="0"/>
              </a:moveTo>
              <a:lnTo>
                <a:pt x="1077" y="155"/>
              </a:lnTo>
              <a:lnTo>
                <a:pt x="1096" y="282"/>
              </a:lnTo>
              <a:lnTo>
                <a:pt x="1061" y="397"/>
              </a:lnTo>
              <a:lnTo>
                <a:pt x="974" y="484"/>
              </a:lnTo>
              <a:lnTo>
                <a:pt x="1019" y="529"/>
              </a:lnTo>
              <a:lnTo>
                <a:pt x="1099" y="609"/>
              </a:lnTo>
              <a:lnTo>
                <a:pt x="1190" y="701"/>
              </a:lnTo>
              <a:lnTo>
                <a:pt x="1317" y="672"/>
              </a:lnTo>
              <a:lnTo>
                <a:pt x="1416" y="715"/>
              </a:lnTo>
              <a:lnTo>
                <a:pt x="1515" y="672"/>
              </a:lnTo>
              <a:lnTo>
                <a:pt x="1623" y="729"/>
              </a:lnTo>
              <a:lnTo>
                <a:pt x="1729" y="821"/>
              </a:lnTo>
              <a:lnTo>
                <a:pt x="1646" y="903"/>
              </a:lnTo>
              <a:lnTo>
                <a:pt x="1717" y="983"/>
              </a:lnTo>
              <a:lnTo>
                <a:pt x="1844" y="1006"/>
              </a:lnTo>
              <a:lnTo>
                <a:pt x="1910" y="941"/>
              </a:lnTo>
              <a:lnTo>
                <a:pt x="1980" y="1011"/>
              </a:lnTo>
              <a:lnTo>
                <a:pt x="2032" y="959"/>
              </a:lnTo>
              <a:lnTo>
                <a:pt x="2159" y="959"/>
              </a:lnTo>
              <a:lnTo>
                <a:pt x="2272" y="1072"/>
              </a:lnTo>
              <a:lnTo>
                <a:pt x="2298" y="1199"/>
              </a:lnTo>
              <a:lnTo>
                <a:pt x="2298" y="1282"/>
              </a:lnTo>
              <a:lnTo>
                <a:pt x="2404" y="1387"/>
              </a:lnTo>
              <a:lnTo>
                <a:pt x="2380" y="1481"/>
              </a:lnTo>
              <a:lnTo>
                <a:pt x="2413" y="1576"/>
              </a:lnTo>
              <a:lnTo>
                <a:pt x="2578" y="1557"/>
              </a:lnTo>
              <a:lnTo>
                <a:pt x="2658" y="1557"/>
              </a:lnTo>
              <a:lnTo>
                <a:pt x="2728" y="1670"/>
              </a:lnTo>
              <a:lnTo>
                <a:pt x="2808" y="1670"/>
              </a:lnTo>
              <a:lnTo>
                <a:pt x="2902" y="1768"/>
              </a:lnTo>
              <a:lnTo>
                <a:pt x="2982" y="1750"/>
              </a:lnTo>
              <a:lnTo>
                <a:pt x="3098" y="1780"/>
              </a:lnTo>
              <a:lnTo>
                <a:pt x="3173" y="1855"/>
              </a:lnTo>
              <a:lnTo>
                <a:pt x="3218" y="1811"/>
              </a:lnTo>
              <a:lnTo>
                <a:pt x="3345" y="1862"/>
              </a:lnTo>
              <a:lnTo>
                <a:pt x="3312" y="1952"/>
              </a:lnTo>
              <a:lnTo>
                <a:pt x="3410" y="2004"/>
              </a:lnTo>
              <a:lnTo>
                <a:pt x="3486" y="2079"/>
              </a:lnTo>
              <a:lnTo>
                <a:pt x="3660" y="2079"/>
              </a:lnTo>
              <a:lnTo>
                <a:pt x="3824" y="2079"/>
              </a:lnTo>
              <a:lnTo>
                <a:pt x="3862" y="2013"/>
              </a:lnTo>
              <a:lnTo>
                <a:pt x="3947" y="1966"/>
              </a:lnTo>
              <a:lnTo>
                <a:pt x="4045" y="1900"/>
              </a:lnTo>
              <a:lnTo>
                <a:pt x="4083" y="1999"/>
              </a:lnTo>
              <a:lnTo>
                <a:pt x="4179" y="2124"/>
              </a:lnTo>
              <a:lnTo>
                <a:pt x="4224" y="2079"/>
              </a:lnTo>
              <a:lnTo>
                <a:pt x="4361" y="2121"/>
              </a:lnTo>
              <a:lnTo>
                <a:pt x="4431" y="2239"/>
              </a:lnTo>
              <a:lnTo>
                <a:pt x="4502" y="2215"/>
              </a:lnTo>
              <a:lnTo>
                <a:pt x="4567" y="2215"/>
              </a:lnTo>
              <a:lnTo>
                <a:pt x="4666" y="2338"/>
              </a:lnTo>
              <a:lnTo>
                <a:pt x="4668" y="2482"/>
              </a:lnTo>
              <a:lnTo>
                <a:pt x="4787" y="2560"/>
              </a:lnTo>
              <a:lnTo>
                <a:pt x="4920" y="2618"/>
              </a:lnTo>
              <a:lnTo>
                <a:pt x="4850" y="2734"/>
              </a:lnTo>
              <a:lnTo>
                <a:pt x="4682" y="2806"/>
              </a:lnTo>
              <a:lnTo>
                <a:pt x="4575" y="2914"/>
              </a:lnTo>
              <a:lnTo>
                <a:pt x="4401" y="2786"/>
              </a:lnTo>
              <a:lnTo>
                <a:pt x="4216" y="2864"/>
              </a:lnTo>
              <a:lnTo>
                <a:pt x="4181" y="2980"/>
              </a:lnTo>
              <a:lnTo>
                <a:pt x="4057" y="2916"/>
              </a:lnTo>
              <a:lnTo>
                <a:pt x="3967" y="2940"/>
              </a:lnTo>
              <a:lnTo>
                <a:pt x="3858" y="2831"/>
              </a:lnTo>
              <a:lnTo>
                <a:pt x="3741" y="2876"/>
              </a:lnTo>
              <a:lnTo>
                <a:pt x="3590" y="2858"/>
              </a:lnTo>
              <a:lnTo>
                <a:pt x="3550" y="2798"/>
              </a:lnTo>
              <a:lnTo>
                <a:pt x="3387" y="2798"/>
              </a:lnTo>
              <a:lnTo>
                <a:pt x="3274" y="2748"/>
              </a:lnTo>
              <a:lnTo>
                <a:pt x="3124" y="2772"/>
              </a:lnTo>
              <a:lnTo>
                <a:pt x="3069" y="2882"/>
              </a:lnTo>
              <a:lnTo>
                <a:pt x="3014" y="3018"/>
              </a:lnTo>
              <a:lnTo>
                <a:pt x="3022" y="3165"/>
              </a:lnTo>
              <a:lnTo>
                <a:pt x="2866" y="3209"/>
              </a:lnTo>
              <a:lnTo>
                <a:pt x="2739" y="3302"/>
              </a:lnTo>
              <a:lnTo>
                <a:pt x="2724" y="3400"/>
              </a:lnTo>
              <a:lnTo>
                <a:pt x="2591" y="3478"/>
              </a:lnTo>
              <a:lnTo>
                <a:pt x="2513" y="3478"/>
              </a:lnTo>
              <a:lnTo>
                <a:pt x="2453" y="3425"/>
              </a:lnTo>
              <a:lnTo>
                <a:pt x="2369" y="3425"/>
              </a:lnTo>
              <a:lnTo>
                <a:pt x="2323" y="3379"/>
              </a:lnTo>
              <a:lnTo>
                <a:pt x="2243" y="3353"/>
              </a:lnTo>
              <a:lnTo>
                <a:pt x="2196" y="3305"/>
              </a:lnTo>
              <a:lnTo>
                <a:pt x="2196" y="3224"/>
              </a:lnTo>
              <a:lnTo>
                <a:pt x="2100" y="3210"/>
              </a:lnTo>
              <a:lnTo>
                <a:pt x="2100" y="3125"/>
              </a:lnTo>
              <a:lnTo>
                <a:pt x="2037" y="3023"/>
              </a:lnTo>
              <a:lnTo>
                <a:pt x="1984" y="2928"/>
              </a:lnTo>
              <a:lnTo>
                <a:pt x="1910" y="2854"/>
              </a:lnTo>
              <a:lnTo>
                <a:pt x="1818" y="2829"/>
              </a:lnTo>
              <a:lnTo>
                <a:pt x="1748" y="2829"/>
              </a:lnTo>
              <a:lnTo>
                <a:pt x="1684" y="2766"/>
              </a:lnTo>
              <a:lnTo>
                <a:pt x="1564" y="2684"/>
              </a:lnTo>
              <a:lnTo>
                <a:pt x="1511" y="2684"/>
              </a:lnTo>
              <a:lnTo>
                <a:pt x="1517" y="2760"/>
              </a:lnTo>
              <a:lnTo>
                <a:pt x="1480" y="2797"/>
              </a:lnTo>
              <a:lnTo>
                <a:pt x="1326" y="2852"/>
              </a:lnTo>
              <a:lnTo>
                <a:pt x="1285" y="2893"/>
              </a:lnTo>
              <a:lnTo>
                <a:pt x="1144" y="2893"/>
              </a:lnTo>
              <a:lnTo>
                <a:pt x="1091" y="2945"/>
              </a:lnTo>
              <a:lnTo>
                <a:pt x="961" y="2910"/>
              </a:lnTo>
              <a:lnTo>
                <a:pt x="926" y="2945"/>
              </a:lnTo>
              <a:lnTo>
                <a:pt x="926" y="3009"/>
              </a:lnTo>
              <a:lnTo>
                <a:pt x="852" y="3030"/>
              </a:lnTo>
              <a:lnTo>
                <a:pt x="753" y="3030"/>
              </a:lnTo>
              <a:lnTo>
                <a:pt x="687" y="2979"/>
              </a:lnTo>
              <a:lnTo>
                <a:pt x="635" y="2926"/>
              </a:lnTo>
              <a:lnTo>
                <a:pt x="635" y="2817"/>
              </a:lnTo>
              <a:lnTo>
                <a:pt x="664" y="2763"/>
              </a:lnTo>
              <a:lnTo>
                <a:pt x="610" y="2708"/>
              </a:lnTo>
              <a:lnTo>
                <a:pt x="555" y="2708"/>
              </a:lnTo>
              <a:lnTo>
                <a:pt x="551" y="2633"/>
              </a:lnTo>
              <a:lnTo>
                <a:pt x="497" y="2566"/>
              </a:lnTo>
              <a:lnTo>
                <a:pt x="417" y="2524"/>
              </a:lnTo>
              <a:lnTo>
                <a:pt x="397" y="2416"/>
              </a:lnTo>
              <a:lnTo>
                <a:pt x="453" y="2361"/>
              </a:lnTo>
              <a:cubicBezTo>
                <a:pt x="453" y="2361"/>
                <a:pt x="467" y="2281"/>
                <a:pt x="453" y="2267"/>
              </a:cubicBezTo>
              <a:lnTo>
                <a:pt x="392" y="2206"/>
              </a:lnTo>
              <a:lnTo>
                <a:pt x="416" y="2109"/>
              </a:lnTo>
              <a:lnTo>
                <a:pt x="396" y="1942"/>
              </a:lnTo>
              <a:cubicBezTo>
                <a:pt x="396" y="1942"/>
                <a:pt x="428" y="1896"/>
                <a:pt x="445" y="1879"/>
              </a:cubicBezTo>
              <a:cubicBezTo>
                <a:pt x="461" y="1863"/>
                <a:pt x="445" y="1751"/>
                <a:pt x="445" y="1751"/>
              </a:cubicBezTo>
              <a:lnTo>
                <a:pt x="388" y="1695"/>
              </a:lnTo>
              <a:lnTo>
                <a:pt x="319" y="1567"/>
              </a:lnTo>
              <a:lnTo>
                <a:pt x="208" y="1456"/>
              </a:lnTo>
              <a:lnTo>
                <a:pt x="145" y="1393"/>
              </a:lnTo>
              <a:lnTo>
                <a:pt x="65" y="1326"/>
              </a:lnTo>
              <a:lnTo>
                <a:pt x="65" y="1268"/>
              </a:lnTo>
              <a:lnTo>
                <a:pt x="0" y="1226"/>
              </a:lnTo>
              <a:lnTo>
                <a:pt x="16" y="1143"/>
              </a:lnTo>
              <a:lnTo>
                <a:pt x="132" y="1026"/>
              </a:lnTo>
              <a:lnTo>
                <a:pt x="132" y="963"/>
              </a:lnTo>
              <a:lnTo>
                <a:pt x="171" y="889"/>
              </a:lnTo>
              <a:lnTo>
                <a:pt x="153" y="808"/>
              </a:lnTo>
              <a:lnTo>
                <a:pt x="217" y="688"/>
              </a:lnTo>
              <a:lnTo>
                <a:pt x="312" y="628"/>
              </a:lnTo>
              <a:lnTo>
                <a:pt x="322" y="543"/>
              </a:lnTo>
              <a:lnTo>
                <a:pt x="435" y="473"/>
              </a:lnTo>
              <a:lnTo>
                <a:pt x="418" y="370"/>
              </a:lnTo>
              <a:lnTo>
                <a:pt x="460" y="289"/>
              </a:lnTo>
              <a:lnTo>
                <a:pt x="557" y="192"/>
              </a:lnTo>
              <a:lnTo>
                <a:pt x="629" y="120"/>
              </a:lnTo>
              <a:lnTo>
                <a:pt x="689" y="141"/>
              </a:lnTo>
              <a:lnTo>
                <a:pt x="689" y="215"/>
              </a:lnTo>
              <a:lnTo>
                <a:pt x="771" y="204"/>
              </a:lnTo>
              <a:lnTo>
                <a:pt x="859" y="116"/>
              </a:lnTo>
              <a:lnTo>
                <a:pt x="947" y="70"/>
              </a:lnTo>
              <a:lnTo>
                <a:pt x="996" y="14"/>
              </a:lnTo>
              <a:lnTo>
                <a:pt x="1087" y="0"/>
              </a:lnTo>
              <a:close/>
            </a:path>
          </a:pathLst>
        </a:custGeom>
        <a:solidFill>
          <a:srgbClr val="C7CB8F"/>
        </a:solidFill>
        <a:ln w="9525">
          <a:solidFill>
            <a:srgbClr val="000000"/>
          </a:solidFill>
          <a:miter lim="800000"/>
          <a:headEnd/>
          <a:tailEnd/>
        </a:ln>
      </xdr:spPr>
    </xdr:sp>
    <xdr:clientData/>
  </xdr:twoCellAnchor>
  <xdr:twoCellAnchor>
    <xdr:from>
      <xdr:col>6</xdr:col>
      <xdr:colOff>228600</xdr:colOff>
      <xdr:row>6</xdr:row>
      <xdr:rowOff>66675</xdr:rowOff>
    </xdr:from>
    <xdr:to>
      <xdr:col>8</xdr:col>
      <xdr:colOff>323850</xdr:colOff>
      <xdr:row>27</xdr:row>
      <xdr:rowOff>38100</xdr:rowOff>
    </xdr:to>
    <xdr:grpSp>
      <xdr:nvGrpSpPr>
        <xdr:cNvPr id="125159" name="ShapeReg_27"/>
        <xdr:cNvGrpSpPr>
          <a:grpSpLocks/>
        </xdr:cNvGrpSpPr>
      </xdr:nvGrpSpPr>
      <xdr:grpSpPr bwMode="auto">
        <a:xfrm>
          <a:off x="3486150" y="1162050"/>
          <a:ext cx="1314450" cy="3371850"/>
          <a:chOff x="372" y="122"/>
          <a:chExt cx="138" cy="354"/>
        </a:xfrm>
      </xdr:grpSpPr>
      <xdr:sp macro="modRegionSelect.Region_Click" textlink="">
        <xdr:nvSpPr>
          <xdr:cNvPr id="125263" name="Groupp27_1"/>
          <xdr:cNvSpPr>
            <a:spLocks/>
          </xdr:cNvSpPr>
        </xdr:nvSpPr>
        <xdr:spPr bwMode="auto">
          <a:xfrm>
            <a:off x="442" y="145"/>
            <a:ext cx="15" cy="19"/>
          </a:xfrm>
          <a:custGeom>
            <a:avLst/>
            <a:gdLst>
              <a:gd name="T0" fmla="*/ 2147301342 w 15"/>
              <a:gd name="T1" fmla="*/ 2147301026 h 19"/>
              <a:gd name="T2" fmla="*/ 2147301342 w 15"/>
              <a:gd name="T3" fmla="*/ 2147301026 h 19"/>
              <a:gd name="T4" fmla="*/ 2147301342 w 15"/>
              <a:gd name="T5" fmla="*/ 2147301026 h 19"/>
              <a:gd name="T6" fmla="*/ 2147301342 w 15"/>
              <a:gd name="T7" fmla="*/ 0 h 19"/>
              <a:gd name="T8" fmla="*/ 2147301342 w 15"/>
              <a:gd name="T9" fmla="*/ 0 h 19"/>
              <a:gd name="T10" fmla="*/ 2147301342 w 15"/>
              <a:gd name="T11" fmla="*/ 2147301026 h 19"/>
              <a:gd name="T12" fmla="*/ 2147301342 w 15"/>
              <a:gd name="T13" fmla="*/ 2147301026 h 19"/>
              <a:gd name="T14" fmla="*/ 2147301342 w 15"/>
              <a:gd name="T15" fmla="*/ 2147301026 h 19"/>
              <a:gd name="T16" fmla="*/ 2147301342 w 15"/>
              <a:gd name="T17" fmla="*/ 2147301026 h 19"/>
              <a:gd name="T18" fmla="*/ 2147301342 w 15"/>
              <a:gd name="T19" fmla="*/ 2147301026 h 19"/>
              <a:gd name="T20" fmla="*/ 2147301342 w 15"/>
              <a:gd name="T21" fmla="*/ 2147301026 h 19"/>
              <a:gd name="T22" fmla="*/ 2147301342 w 15"/>
              <a:gd name="T23" fmla="*/ 2147301026 h 19"/>
              <a:gd name="T24" fmla="*/ 0 w 15"/>
              <a:gd name="T25" fmla="*/ 2147301026 h 19"/>
              <a:gd name="T26" fmla="*/ 2147301342 w 15"/>
              <a:gd name="T27" fmla="*/ 2147301026 h 19"/>
              <a:gd name="T28" fmla="*/ 2147301342 w 15"/>
              <a:gd name="T29" fmla="*/ 2147301026 h 19"/>
              <a:gd name="T30" fmla="*/ 2147301342 w 15"/>
              <a:gd name="T31" fmla="*/ 2147301026 h 19"/>
              <a:gd name="T32" fmla="*/ 2147301342 w 15"/>
              <a:gd name="T33" fmla="*/ 2147301026 h 19"/>
              <a:gd name="T34" fmla="*/ 2147301342 w 15"/>
              <a:gd name="T35" fmla="*/ 2147301026 h 19"/>
              <a:gd name="T36" fmla="*/ 2147301342 w 15"/>
              <a:gd name="T37" fmla="*/ 2147301026 h 19"/>
              <a:gd name="T38" fmla="*/ 2147301342 w 15"/>
              <a:gd name="T39" fmla="*/ 2147301026 h 19"/>
              <a:gd name="T40" fmla="*/ 2147301342 w 15"/>
              <a:gd name="T41" fmla="*/ 2147301026 h 19"/>
              <a:gd name="T42" fmla="*/ 2147301342 w 15"/>
              <a:gd name="T43" fmla="*/ 2147301026 h 19"/>
              <a:gd name="T44" fmla="*/ 2147301342 w 15"/>
              <a:gd name="T45" fmla="*/ 2147301026 h 19"/>
              <a:gd name="T46" fmla="*/ 2147301342 w 15"/>
              <a:gd name="T47" fmla="*/ 2147301026 h 19"/>
              <a:gd name="T48" fmla="*/ 2147301342 w 15"/>
              <a:gd name="T49" fmla="*/ 2147301026 h 19"/>
              <a:gd name="T50" fmla="*/ 2147301342 w 15"/>
              <a:gd name="T51" fmla="*/ 2147301026 h 19"/>
              <a:gd name="T52" fmla="*/ 2147301342 w 15"/>
              <a:gd name="T53" fmla="*/ 2147301026 h 19"/>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w 15"/>
              <a:gd name="T82" fmla="*/ 0 h 19"/>
              <a:gd name="T83" fmla="*/ 15 w 15"/>
              <a:gd name="T84" fmla="*/ 19 h 19"/>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T81" t="T82" r="T83" b="T84"/>
            <a:pathLst>
              <a:path w="15" h="19">
                <a:moveTo>
                  <a:pt x="7" y="6"/>
                </a:moveTo>
                <a:lnTo>
                  <a:pt x="7" y="4"/>
                </a:lnTo>
                <a:lnTo>
                  <a:pt x="7" y="1"/>
                </a:lnTo>
                <a:lnTo>
                  <a:pt x="6" y="0"/>
                </a:lnTo>
                <a:lnTo>
                  <a:pt x="5" y="0"/>
                </a:lnTo>
                <a:lnTo>
                  <a:pt x="3" y="2"/>
                </a:lnTo>
                <a:lnTo>
                  <a:pt x="3" y="4"/>
                </a:lnTo>
                <a:lnTo>
                  <a:pt x="2" y="5"/>
                </a:lnTo>
                <a:lnTo>
                  <a:pt x="3" y="8"/>
                </a:lnTo>
                <a:lnTo>
                  <a:pt x="1" y="10"/>
                </a:lnTo>
                <a:lnTo>
                  <a:pt x="1" y="13"/>
                </a:lnTo>
                <a:lnTo>
                  <a:pt x="1" y="16"/>
                </a:lnTo>
                <a:lnTo>
                  <a:pt x="0" y="18"/>
                </a:lnTo>
                <a:lnTo>
                  <a:pt x="1" y="19"/>
                </a:lnTo>
                <a:lnTo>
                  <a:pt x="4" y="17"/>
                </a:lnTo>
                <a:lnTo>
                  <a:pt x="5" y="16"/>
                </a:lnTo>
                <a:lnTo>
                  <a:pt x="8" y="15"/>
                </a:lnTo>
                <a:lnTo>
                  <a:pt x="10" y="14"/>
                </a:lnTo>
                <a:lnTo>
                  <a:pt x="13" y="12"/>
                </a:lnTo>
                <a:lnTo>
                  <a:pt x="15" y="9"/>
                </a:lnTo>
                <a:lnTo>
                  <a:pt x="14" y="7"/>
                </a:lnTo>
                <a:lnTo>
                  <a:pt x="13" y="5"/>
                </a:lnTo>
                <a:lnTo>
                  <a:pt x="11" y="6"/>
                </a:lnTo>
                <a:lnTo>
                  <a:pt x="10" y="3"/>
                </a:lnTo>
                <a:lnTo>
                  <a:pt x="9" y="2"/>
                </a:lnTo>
                <a:lnTo>
                  <a:pt x="7" y="4"/>
                </a:lnTo>
                <a:lnTo>
                  <a:pt x="7" y="6"/>
                </a:lnTo>
                <a:close/>
              </a:path>
            </a:pathLst>
          </a:custGeom>
          <a:solidFill>
            <a:srgbClr val="01BEE7"/>
          </a:solidFill>
          <a:ln w="9525">
            <a:solidFill>
              <a:srgbClr val="000000"/>
            </a:solidFill>
            <a:miter lim="800000"/>
            <a:headEnd/>
            <a:tailEnd/>
          </a:ln>
        </xdr:spPr>
      </xdr:sp>
      <xdr:sp macro="modRegionSelect.Region_Click" textlink="">
        <xdr:nvSpPr>
          <xdr:cNvPr id="125264" name="Groupp27_2"/>
          <xdr:cNvSpPr>
            <a:spLocks/>
          </xdr:cNvSpPr>
        </xdr:nvSpPr>
        <xdr:spPr bwMode="auto">
          <a:xfrm>
            <a:off x="425" y="136"/>
            <a:ext cx="17" cy="18"/>
          </a:xfrm>
          <a:custGeom>
            <a:avLst/>
            <a:gdLst>
              <a:gd name="T0" fmla="*/ 0 w 610"/>
              <a:gd name="T1" fmla="*/ 0 h 636"/>
              <a:gd name="T2" fmla="*/ 0 w 610"/>
              <a:gd name="T3" fmla="*/ 0 h 636"/>
              <a:gd name="T4" fmla="*/ 0 w 610"/>
              <a:gd name="T5" fmla="*/ 0 h 636"/>
              <a:gd name="T6" fmla="*/ 0 w 610"/>
              <a:gd name="T7" fmla="*/ 0 h 636"/>
              <a:gd name="T8" fmla="*/ 0 w 610"/>
              <a:gd name="T9" fmla="*/ 0 h 636"/>
              <a:gd name="T10" fmla="*/ 0 w 610"/>
              <a:gd name="T11" fmla="*/ 0 h 636"/>
              <a:gd name="T12" fmla="*/ 0 w 610"/>
              <a:gd name="T13" fmla="*/ 0 h 636"/>
              <a:gd name="T14" fmla="*/ 0 w 610"/>
              <a:gd name="T15" fmla="*/ 0 h 636"/>
              <a:gd name="T16" fmla="*/ 0 w 610"/>
              <a:gd name="T17" fmla="*/ 0 h 636"/>
              <a:gd name="T18" fmla="*/ 0 w 610"/>
              <a:gd name="T19" fmla="*/ 0 h 636"/>
              <a:gd name="T20" fmla="*/ 0 w 610"/>
              <a:gd name="T21" fmla="*/ 0 h 636"/>
              <a:gd name="T22" fmla="*/ 0 w 610"/>
              <a:gd name="T23" fmla="*/ 0 h 636"/>
              <a:gd name="T24" fmla="*/ 0 w 610"/>
              <a:gd name="T25" fmla="*/ 0 h 636"/>
              <a:gd name="T26" fmla="*/ 0 w 610"/>
              <a:gd name="T27" fmla="*/ 0 h 636"/>
              <a:gd name="T28" fmla="*/ 0 w 610"/>
              <a:gd name="T29" fmla="*/ 0 h 636"/>
              <a:gd name="T30" fmla="*/ 0 w 610"/>
              <a:gd name="T31" fmla="*/ 0 h 636"/>
              <a:gd name="T32" fmla="*/ 0 w 610"/>
              <a:gd name="T33" fmla="*/ 0 h 636"/>
              <a:gd name="T34" fmla="*/ 0 w 610"/>
              <a:gd name="T35" fmla="*/ 0 h 636"/>
              <a:gd name="T36" fmla="*/ 0 w 610"/>
              <a:gd name="T37" fmla="*/ 0 h 636"/>
              <a:gd name="T38" fmla="*/ 0 w 610"/>
              <a:gd name="T39" fmla="*/ 0 h 636"/>
              <a:gd name="T40" fmla="*/ 0 w 610"/>
              <a:gd name="T41" fmla="*/ 0 h 636"/>
              <a:gd name="T42" fmla="*/ 0 w 610"/>
              <a:gd name="T43" fmla="*/ 0 h 636"/>
              <a:gd name="T44" fmla="*/ 0 w 610"/>
              <a:gd name="T45" fmla="*/ 0 h 636"/>
              <a:gd name="T46" fmla="*/ 0 w 610"/>
              <a:gd name="T47" fmla="*/ 0 h 636"/>
              <a:gd name="T48" fmla="*/ 0 w 610"/>
              <a:gd name="T49" fmla="*/ 0 h 636"/>
              <a:gd name="T50" fmla="*/ 0 w 610"/>
              <a:gd name="T51" fmla="*/ 0 h 636"/>
              <a:gd name="T52" fmla="*/ 0 w 610"/>
              <a:gd name="T53" fmla="*/ 0 h 636"/>
              <a:gd name="T54" fmla="*/ 0 w 610"/>
              <a:gd name="T55" fmla="*/ 0 h 636"/>
              <a:gd name="T56" fmla="*/ 0 w 610"/>
              <a:gd name="T57" fmla="*/ 0 h 636"/>
              <a:gd name="T58" fmla="*/ 0 w 610"/>
              <a:gd name="T59" fmla="*/ 0 h 636"/>
              <a:gd name="T60" fmla="*/ 0 w 610"/>
              <a:gd name="T61" fmla="*/ 0 h 636"/>
              <a:gd name="T62" fmla="*/ 0 w 610"/>
              <a:gd name="T63" fmla="*/ 0 h 636"/>
              <a:gd name="T64" fmla="*/ 0 w 610"/>
              <a:gd name="T65" fmla="*/ 0 h 6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610"/>
              <a:gd name="T100" fmla="*/ 0 h 636"/>
              <a:gd name="T101" fmla="*/ 610 w 610"/>
              <a:gd name="T102" fmla="*/ 636 h 6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610" h="636">
                <a:moveTo>
                  <a:pt x="465" y="68"/>
                </a:moveTo>
                <a:lnTo>
                  <a:pt x="427" y="115"/>
                </a:lnTo>
                <a:lnTo>
                  <a:pt x="392" y="179"/>
                </a:lnTo>
                <a:lnTo>
                  <a:pt x="363" y="166"/>
                </a:lnTo>
                <a:lnTo>
                  <a:pt x="384" y="85"/>
                </a:lnTo>
                <a:lnTo>
                  <a:pt x="384" y="0"/>
                </a:lnTo>
                <a:lnTo>
                  <a:pt x="290" y="30"/>
                </a:lnTo>
                <a:cubicBezTo>
                  <a:pt x="290" y="30"/>
                  <a:pt x="234" y="43"/>
                  <a:pt x="222" y="47"/>
                </a:cubicBezTo>
                <a:cubicBezTo>
                  <a:pt x="209" y="51"/>
                  <a:pt x="145" y="72"/>
                  <a:pt x="145" y="72"/>
                </a:cubicBezTo>
                <a:lnTo>
                  <a:pt x="115" y="136"/>
                </a:lnTo>
                <a:lnTo>
                  <a:pt x="98" y="192"/>
                </a:lnTo>
                <a:lnTo>
                  <a:pt x="59" y="239"/>
                </a:lnTo>
                <a:lnTo>
                  <a:pt x="72" y="294"/>
                </a:lnTo>
                <a:lnTo>
                  <a:pt x="0" y="350"/>
                </a:lnTo>
                <a:lnTo>
                  <a:pt x="34" y="380"/>
                </a:lnTo>
                <a:lnTo>
                  <a:pt x="85" y="363"/>
                </a:lnTo>
                <a:lnTo>
                  <a:pt x="128" y="422"/>
                </a:lnTo>
                <a:lnTo>
                  <a:pt x="132" y="478"/>
                </a:lnTo>
                <a:lnTo>
                  <a:pt x="170" y="525"/>
                </a:lnTo>
                <a:lnTo>
                  <a:pt x="269" y="533"/>
                </a:lnTo>
                <a:lnTo>
                  <a:pt x="281" y="589"/>
                </a:lnTo>
                <a:lnTo>
                  <a:pt x="350" y="546"/>
                </a:lnTo>
                <a:lnTo>
                  <a:pt x="384" y="602"/>
                </a:lnTo>
                <a:lnTo>
                  <a:pt x="478" y="636"/>
                </a:lnTo>
                <a:lnTo>
                  <a:pt x="567" y="593"/>
                </a:lnTo>
                <a:lnTo>
                  <a:pt x="610" y="533"/>
                </a:lnTo>
                <a:lnTo>
                  <a:pt x="576" y="465"/>
                </a:lnTo>
                <a:lnTo>
                  <a:pt x="520" y="388"/>
                </a:lnTo>
                <a:lnTo>
                  <a:pt x="563" y="358"/>
                </a:lnTo>
                <a:lnTo>
                  <a:pt x="580" y="286"/>
                </a:lnTo>
                <a:lnTo>
                  <a:pt x="559" y="205"/>
                </a:lnTo>
                <a:lnTo>
                  <a:pt x="567" y="124"/>
                </a:lnTo>
                <a:lnTo>
                  <a:pt x="465" y="68"/>
                </a:lnTo>
                <a:close/>
              </a:path>
            </a:pathLst>
          </a:custGeom>
          <a:solidFill>
            <a:srgbClr val="01BEE7"/>
          </a:solidFill>
          <a:ln w="9525">
            <a:solidFill>
              <a:srgbClr val="000000"/>
            </a:solidFill>
            <a:miter lim="800000"/>
            <a:headEnd/>
            <a:tailEnd/>
          </a:ln>
        </xdr:spPr>
      </xdr:sp>
      <xdr:sp macro="modRegionSelect.Region_Click" textlink="">
        <xdr:nvSpPr>
          <xdr:cNvPr id="125265" name="Groupp27_3"/>
          <xdr:cNvSpPr>
            <a:spLocks/>
          </xdr:cNvSpPr>
        </xdr:nvSpPr>
        <xdr:spPr bwMode="auto">
          <a:xfrm>
            <a:off x="422" y="122"/>
            <a:ext cx="13" cy="17"/>
          </a:xfrm>
          <a:custGeom>
            <a:avLst/>
            <a:gdLst>
              <a:gd name="T0" fmla="*/ 2147301258 w 13"/>
              <a:gd name="T1" fmla="*/ 0 h 17"/>
              <a:gd name="T2" fmla="*/ 2147301258 w 13"/>
              <a:gd name="T3" fmla="*/ 2147300924 h 17"/>
              <a:gd name="T4" fmla="*/ 2147301258 w 13"/>
              <a:gd name="T5" fmla="*/ 2147300924 h 17"/>
              <a:gd name="T6" fmla="*/ 2147301258 w 13"/>
              <a:gd name="T7" fmla="*/ 2147300924 h 17"/>
              <a:gd name="T8" fmla="*/ 2147301258 w 13"/>
              <a:gd name="T9" fmla="*/ 2147300924 h 17"/>
              <a:gd name="T10" fmla="*/ 2147301258 w 13"/>
              <a:gd name="T11" fmla="*/ 2147300924 h 17"/>
              <a:gd name="T12" fmla="*/ 0 w 13"/>
              <a:gd name="T13" fmla="*/ 2147300924 h 17"/>
              <a:gd name="T14" fmla="*/ 0 w 13"/>
              <a:gd name="T15" fmla="*/ 2147300924 h 17"/>
              <a:gd name="T16" fmla="*/ 2147301258 w 13"/>
              <a:gd name="T17" fmla="*/ 2147300924 h 17"/>
              <a:gd name="T18" fmla="*/ 2147301258 w 13"/>
              <a:gd name="T19" fmla="*/ 2147300924 h 17"/>
              <a:gd name="T20" fmla="*/ 2147301258 w 13"/>
              <a:gd name="T21" fmla="*/ 2147300924 h 17"/>
              <a:gd name="T22" fmla="*/ 2147301258 w 13"/>
              <a:gd name="T23" fmla="*/ 2147300924 h 17"/>
              <a:gd name="T24" fmla="*/ 2147301258 w 13"/>
              <a:gd name="T25" fmla="*/ 2147300924 h 17"/>
              <a:gd name="T26" fmla="*/ 2147301258 w 13"/>
              <a:gd name="T27" fmla="*/ 2147300924 h 17"/>
              <a:gd name="T28" fmla="*/ 2147301258 w 13"/>
              <a:gd name="T29" fmla="*/ 2147300924 h 17"/>
              <a:gd name="T30" fmla="*/ 2147301258 w 13"/>
              <a:gd name="T31" fmla="*/ 2147300924 h 17"/>
              <a:gd name="T32" fmla="*/ 2147301258 w 13"/>
              <a:gd name="T33" fmla="*/ 2147300924 h 17"/>
              <a:gd name="T34" fmla="*/ 2147301258 w 13"/>
              <a:gd name="T35" fmla="*/ 2147300924 h 17"/>
              <a:gd name="T36" fmla="*/ 2147301258 w 13"/>
              <a:gd name="T37" fmla="*/ 2147300924 h 17"/>
              <a:gd name="T38" fmla="*/ 2147301258 w 13"/>
              <a:gd name="T39" fmla="*/ 2147300924 h 17"/>
              <a:gd name="T40" fmla="*/ 2147301258 w 13"/>
              <a:gd name="T41" fmla="*/ 2147300924 h 17"/>
              <a:gd name="T42" fmla="*/ 2147301258 w 13"/>
              <a:gd name="T43" fmla="*/ 0 h 17"/>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w 13"/>
              <a:gd name="T67" fmla="*/ 0 h 17"/>
              <a:gd name="T68" fmla="*/ 13 w 13"/>
              <a:gd name="T69" fmla="*/ 17 h 17"/>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T66" t="T67" r="T68" b="T69"/>
            <a:pathLst>
              <a:path w="13" h="17">
                <a:moveTo>
                  <a:pt x="6" y="0"/>
                </a:moveTo>
                <a:lnTo>
                  <a:pt x="5" y="2"/>
                </a:lnTo>
                <a:lnTo>
                  <a:pt x="4" y="3"/>
                </a:lnTo>
                <a:lnTo>
                  <a:pt x="1" y="5"/>
                </a:lnTo>
                <a:lnTo>
                  <a:pt x="1" y="7"/>
                </a:lnTo>
                <a:lnTo>
                  <a:pt x="2" y="8"/>
                </a:lnTo>
                <a:lnTo>
                  <a:pt x="0" y="10"/>
                </a:lnTo>
                <a:lnTo>
                  <a:pt x="0" y="12"/>
                </a:lnTo>
                <a:lnTo>
                  <a:pt x="1" y="13"/>
                </a:lnTo>
                <a:lnTo>
                  <a:pt x="1" y="15"/>
                </a:lnTo>
                <a:lnTo>
                  <a:pt x="4" y="17"/>
                </a:lnTo>
                <a:lnTo>
                  <a:pt x="6" y="15"/>
                </a:lnTo>
                <a:lnTo>
                  <a:pt x="7" y="15"/>
                </a:lnTo>
                <a:lnTo>
                  <a:pt x="9" y="14"/>
                </a:lnTo>
                <a:lnTo>
                  <a:pt x="12" y="13"/>
                </a:lnTo>
                <a:lnTo>
                  <a:pt x="11" y="11"/>
                </a:lnTo>
                <a:lnTo>
                  <a:pt x="11" y="8"/>
                </a:lnTo>
                <a:lnTo>
                  <a:pt x="13" y="6"/>
                </a:lnTo>
                <a:lnTo>
                  <a:pt x="11" y="5"/>
                </a:lnTo>
                <a:lnTo>
                  <a:pt x="9" y="3"/>
                </a:lnTo>
                <a:lnTo>
                  <a:pt x="8" y="1"/>
                </a:lnTo>
                <a:lnTo>
                  <a:pt x="6" y="0"/>
                </a:lnTo>
                <a:close/>
              </a:path>
            </a:pathLst>
          </a:custGeom>
          <a:solidFill>
            <a:srgbClr val="01BEE7"/>
          </a:solidFill>
          <a:ln w="9525">
            <a:solidFill>
              <a:srgbClr val="000000"/>
            </a:solidFill>
            <a:miter lim="800000"/>
            <a:headEnd/>
            <a:tailEnd/>
          </a:ln>
        </xdr:spPr>
      </xdr:sp>
      <xdr:sp macro="modRegionSelect.Region_Click" textlink="">
        <xdr:nvSpPr>
          <xdr:cNvPr id="125266" name="Groupp27_4"/>
          <xdr:cNvSpPr>
            <a:spLocks/>
          </xdr:cNvSpPr>
        </xdr:nvSpPr>
        <xdr:spPr bwMode="auto">
          <a:xfrm>
            <a:off x="420" y="138"/>
            <a:ext cx="6" cy="6"/>
          </a:xfrm>
          <a:custGeom>
            <a:avLst/>
            <a:gdLst>
              <a:gd name="T0" fmla="*/ 2147301205 w 6"/>
              <a:gd name="T1" fmla="*/ 2147301205 h 6"/>
              <a:gd name="T2" fmla="*/ 0 w 6"/>
              <a:gd name="T3" fmla="*/ 0 h 6"/>
              <a:gd name="T4" fmla="*/ 0 w 6"/>
              <a:gd name="T5" fmla="*/ 2147301205 h 6"/>
              <a:gd name="T6" fmla="*/ 0 w 6"/>
              <a:gd name="T7" fmla="*/ 2147301205 h 6"/>
              <a:gd name="T8" fmla="*/ 2147301205 w 6"/>
              <a:gd name="T9" fmla="*/ 2147301205 h 6"/>
              <a:gd name="T10" fmla="*/ 2147301205 w 6"/>
              <a:gd name="T11" fmla="*/ 2147301205 h 6"/>
              <a:gd name="T12" fmla="*/ 2147301205 w 6"/>
              <a:gd name="T13" fmla="*/ 2147301205 h 6"/>
              <a:gd name="T14" fmla="*/ 2147301205 w 6"/>
              <a:gd name="T15" fmla="*/ 2147301205 h 6"/>
              <a:gd name="T16" fmla="*/ 2147301205 w 6"/>
              <a:gd name="T17" fmla="*/ 2147301205 h 6"/>
              <a:gd name="T18" fmla="*/ 2147301205 w 6"/>
              <a:gd name="T19" fmla="*/ 2147301205 h 6"/>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6"/>
              <a:gd name="T31" fmla="*/ 0 h 6"/>
              <a:gd name="T32" fmla="*/ 6 w 6"/>
              <a:gd name="T33" fmla="*/ 6 h 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6" h="6">
                <a:moveTo>
                  <a:pt x="2" y="1"/>
                </a:moveTo>
                <a:lnTo>
                  <a:pt x="0" y="0"/>
                </a:lnTo>
                <a:lnTo>
                  <a:pt x="0" y="3"/>
                </a:lnTo>
                <a:lnTo>
                  <a:pt x="0" y="4"/>
                </a:lnTo>
                <a:lnTo>
                  <a:pt x="2" y="5"/>
                </a:lnTo>
                <a:lnTo>
                  <a:pt x="3" y="6"/>
                </a:lnTo>
                <a:lnTo>
                  <a:pt x="5" y="4"/>
                </a:lnTo>
                <a:lnTo>
                  <a:pt x="6" y="2"/>
                </a:lnTo>
                <a:lnTo>
                  <a:pt x="4" y="1"/>
                </a:lnTo>
                <a:lnTo>
                  <a:pt x="2" y="1"/>
                </a:lnTo>
                <a:close/>
              </a:path>
            </a:pathLst>
          </a:custGeom>
          <a:solidFill>
            <a:srgbClr val="01BEE7"/>
          </a:solidFill>
          <a:ln w="9525">
            <a:solidFill>
              <a:srgbClr val="000000"/>
            </a:solidFill>
            <a:miter lim="800000"/>
            <a:headEnd/>
            <a:tailEnd/>
          </a:ln>
        </xdr:spPr>
      </xdr:sp>
      <xdr:sp macro="modRegionSelect.Region_Click" textlink="">
        <xdr:nvSpPr>
          <xdr:cNvPr id="125267" name="ShapeReg_27"/>
          <xdr:cNvSpPr>
            <a:spLocks/>
          </xdr:cNvSpPr>
        </xdr:nvSpPr>
        <xdr:spPr bwMode="auto">
          <a:xfrm>
            <a:off x="372" y="165"/>
            <a:ext cx="138" cy="311"/>
          </a:xfrm>
          <a:custGeom>
            <a:avLst/>
            <a:gdLst>
              <a:gd name="T0" fmla="*/ 0 w 4898"/>
              <a:gd name="T1" fmla="*/ 0 h 10988"/>
              <a:gd name="T2" fmla="*/ 0 w 4898"/>
              <a:gd name="T3" fmla="*/ 0 h 10988"/>
              <a:gd name="T4" fmla="*/ 0 w 4898"/>
              <a:gd name="T5" fmla="*/ 0 h 10988"/>
              <a:gd name="T6" fmla="*/ 0 w 4898"/>
              <a:gd name="T7" fmla="*/ 0 h 10988"/>
              <a:gd name="T8" fmla="*/ 0 w 4898"/>
              <a:gd name="T9" fmla="*/ 0 h 10988"/>
              <a:gd name="T10" fmla="*/ 0 w 4898"/>
              <a:gd name="T11" fmla="*/ 0 h 10988"/>
              <a:gd name="T12" fmla="*/ 0 w 4898"/>
              <a:gd name="T13" fmla="*/ 0 h 10988"/>
              <a:gd name="T14" fmla="*/ 0 w 4898"/>
              <a:gd name="T15" fmla="*/ 0 h 10988"/>
              <a:gd name="T16" fmla="*/ 0 w 4898"/>
              <a:gd name="T17" fmla="*/ 0 h 10988"/>
              <a:gd name="T18" fmla="*/ 0 w 4898"/>
              <a:gd name="T19" fmla="*/ 0 h 10988"/>
              <a:gd name="T20" fmla="*/ 0 w 4898"/>
              <a:gd name="T21" fmla="*/ 0 h 10988"/>
              <a:gd name="T22" fmla="*/ 0 w 4898"/>
              <a:gd name="T23" fmla="*/ 0 h 10988"/>
              <a:gd name="T24" fmla="*/ 0 w 4898"/>
              <a:gd name="T25" fmla="*/ 0 h 10988"/>
              <a:gd name="T26" fmla="*/ 0 w 4898"/>
              <a:gd name="T27" fmla="*/ 0 h 10988"/>
              <a:gd name="T28" fmla="*/ 0 w 4898"/>
              <a:gd name="T29" fmla="*/ 0 h 10988"/>
              <a:gd name="T30" fmla="*/ 0 w 4898"/>
              <a:gd name="T31" fmla="*/ 0 h 10988"/>
              <a:gd name="T32" fmla="*/ 0 w 4898"/>
              <a:gd name="T33" fmla="*/ 0 h 10988"/>
              <a:gd name="T34" fmla="*/ 0 w 4898"/>
              <a:gd name="T35" fmla="*/ 0 h 10988"/>
              <a:gd name="T36" fmla="*/ 0 w 4898"/>
              <a:gd name="T37" fmla="*/ 0 h 10988"/>
              <a:gd name="T38" fmla="*/ 0 w 4898"/>
              <a:gd name="T39" fmla="*/ 0 h 10988"/>
              <a:gd name="T40" fmla="*/ 0 w 4898"/>
              <a:gd name="T41" fmla="*/ 0 h 10988"/>
              <a:gd name="T42" fmla="*/ 0 w 4898"/>
              <a:gd name="T43" fmla="*/ 0 h 10988"/>
              <a:gd name="T44" fmla="*/ 0 w 4898"/>
              <a:gd name="T45" fmla="*/ 0 h 10988"/>
              <a:gd name="T46" fmla="*/ 0 w 4898"/>
              <a:gd name="T47" fmla="*/ 0 h 10988"/>
              <a:gd name="T48" fmla="*/ 0 w 4898"/>
              <a:gd name="T49" fmla="*/ 0 h 10988"/>
              <a:gd name="T50" fmla="*/ 0 w 4898"/>
              <a:gd name="T51" fmla="*/ 0 h 10988"/>
              <a:gd name="T52" fmla="*/ 0 w 4898"/>
              <a:gd name="T53" fmla="*/ 0 h 10988"/>
              <a:gd name="T54" fmla="*/ 0 w 4898"/>
              <a:gd name="T55" fmla="*/ 0 h 10988"/>
              <a:gd name="T56" fmla="*/ 0 w 4898"/>
              <a:gd name="T57" fmla="*/ 0 h 10988"/>
              <a:gd name="T58" fmla="*/ 0 w 4898"/>
              <a:gd name="T59" fmla="*/ 0 h 10988"/>
              <a:gd name="T60" fmla="*/ 0 w 4898"/>
              <a:gd name="T61" fmla="*/ 0 h 10988"/>
              <a:gd name="T62" fmla="*/ 0 w 4898"/>
              <a:gd name="T63" fmla="*/ 0 h 10988"/>
              <a:gd name="T64" fmla="*/ 0 w 4898"/>
              <a:gd name="T65" fmla="*/ 0 h 10988"/>
              <a:gd name="T66" fmla="*/ 0 w 4898"/>
              <a:gd name="T67" fmla="*/ 0 h 10988"/>
              <a:gd name="T68" fmla="*/ 0 w 4898"/>
              <a:gd name="T69" fmla="*/ 0 h 10988"/>
              <a:gd name="T70" fmla="*/ 0 w 4898"/>
              <a:gd name="T71" fmla="*/ 0 h 10988"/>
              <a:gd name="T72" fmla="*/ 0 w 4898"/>
              <a:gd name="T73" fmla="*/ 0 h 10988"/>
              <a:gd name="T74" fmla="*/ 0 w 4898"/>
              <a:gd name="T75" fmla="*/ 0 h 10988"/>
              <a:gd name="T76" fmla="*/ 0 w 4898"/>
              <a:gd name="T77" fmla="*/ 0 h 10988"/>
              <a:gd name="T78" fmla="*/ 0 w 4898"/>
              <a:gd name="T79" fmla="*/ 0 h 10988"/>
              <a:gd name="T80" fmla="*/ 0 w 4898"/>
              <a:gd name="T81" fmla="*/ 0 h 10988"/>
              <a:gd name="T82" fmla="*/ 0 w 4898"/>
              <a:gd name="T83" fmla="*/ 0 h 10988"/>
              <a:gd name="T84" fmla="*/ 0 w 4898"/>
              <a:gd name="T85" fmla="*/ 0 h 10988"/>
              <a:gd name="T86" fmla="*/ 0 w 4898"/>
              <a:gd name="T87" fmla="*/ 0 h 10988"/>
              <a:gd name="T88" fmla="*/ 0 w 4898"/>
              <a:gd name="T89" fmla="*/ 0 h 10988"/>
              <a:gd name="T90" fmla="*/ 0 w 4898"/>
              <a:gd name="T91" fmla="*/ 0 h 10988"/>
              <a:gd name="T92" fmla="*/ 0 w 4898"/>
              <a:gd name="T93" fmla="*/ 0 h 10988"/>
              <a:gd name="T94" fmla="*/ 0 w 4898"/>
              <a:gd name="T95" fmla="*/ 0 h 10988"/>
              <a:gd name="T96" fmla="*/ 0 w 4898"/>
              <a:gd name="T97" fmla="*/ 0 h 10988"/>
              <a:gd name="T98" fmla="*/ 0 w 4898"/>
              <a:gd name="T99" fmla="*/ 0 h 10988"/>
              <a:gd name="T100" fmla="*/ 0 w 4898"/>
              <a:gd name="T101" fmla="*/ 0 h 10988"/>
              <a:gd name="T102" fmla="*/ 0 w 4898"/>
              <a:gd name="T103" fmla="*/ 0 h 10988"/>
              <a:gd name="T104" fmla="*/ 0 w 4898"/>
              <a:gd name="T105" fmla="*/ 0 h 10988"/>
              <a:gd name="T106" fmla="*/ 0 w 4898"/>
              <a:gd name="T107" fmla="*/ 0 h 10988"/>
              <a:gd name="T108" fmla="*/ 0 w 4898"/>
              <a:gd name="T109" fmla="*/ 0 h 10988"/>
              <a:gd name="T110" fmla="*/ 0 w 4898"/>
              <a:gd name="T111" fmla="*/ 0 h 10988"/>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4898"/>
              <a:gd name="T169" fmla="*/ 0 h 10988"/>
              <a:gd name="T170" fmla="*/ 4898 w 4898"/>
              <a:gd name="T171" fmla="*/ 10988 h 10988"/>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4898" h="10988">
                <a:moveTo>
                  <a:pt x="4003" y="3460"/>
                </a:moveTo>
                <a:lnTo>
                  <a:pt x="4028" y="3523"/>
                </a:lnTo>
                <a:lnTo>
                  <a:pt x="4063" y="3605"/>
                </a:lnTo>
                <a:lnTo>
                  <a:pt x="4146" y="3661"/>
                </a:lnTo>
                <a:lnTo>
                  <a:pt x="4154" y="3817"/>
                </a:lnTo>
                <a:lnTo>
                  <a:pt x="4237" y="3967"/>
                </a:lnTo>
                <a:lnTo>
                  <a:pt x="4237" y="4028"/>
                </a:lnTo>
                <a:lnTo>
                  <a:pt x="4257" y="4146"/>
                </a:lnTo>
                <a:lnTo>
                  <a:pt x="4284" y="4328"/>
                </a:lnTo>
                <a:lnTo>
                  <a:pt x="4213" y="4349"/>
                </a:lnTo>
                <a:lnTo>
                  <a:pt x="4166" y="4425"/>
                </a:lnTo>
                <a:lnTo>
                  <a:pt x="4122" y="4469"/>
                </a:lnTo>
                <a:lnTo>
                  <a:pt x="4149" y="4548"/>
                </a:lnTo>
                <a:lnTo>
                  <a:pt x="4175" y="4522"/>
                </a:lnTo>
                <a:lnTo>
                  <a:pt x="4263" y="4557"/>
                </a:lnTo>
                <a:lnTo>
                  <a:pt x="4263" y="4634"/>
                </a:lnTo>
                <a:lnTo>
                  <a:pt x="4296" y="4666"/>
                </a:lnTo>
                <a:lnTo>
                  <a:pt x="4263" y="4695"/>
                </a:lnTo>
                <a:lnTo>
                  <a:pt x="4263" y="4778"/>
                </a:lnTo>
                <a:lnTo>
                  <a:pt x="4345" y="4822"/>
                </a:lnTo>
                <a:lnTo>
                  <a:pt x="4372" y="4951"/>
                </a:lnTo>
                <a:lnTo>
                  <a:pt x="4469" y="5048"/>
                </a:lnTo>
                <a:lnTo>
                  <a:pt x="4437" y="5139"/>
                </a:lnTo>
                <a:lnTo>
                  <a:pt x="4381" y="5227"/>
                </a:lnTo>
                <a:lnTo>
                  <a:pt x="4404" y="5298"/>
                </a:lnTo>
                <a:lnTo>
                  <a:pt x="4404" y="5359"/>
                </a:lnTo>
                <a:lnTo>
                  <a:pt x="4375" y="5389"/>
                </a:lnTo>
                <a:lnTo>
                  <a:pt x="4375" y="5483"/>
                </a:lnTo>
                <a:lnTo>
                  <a:pt x="4425" y="5506"/>
                </a:lnTo>
                <a:lnTo>
                  <a:pt x="4501" y="5506"/>
                </a:lnTo>
                <a:lnTo>
                  <a:pt x="4539" y="5468"/>
                </a:lnTo>
                <a:lnTo>
                  <a:pt x="4583" y="5468"/>
                </a:lnTo>
                <a:lnTo>
                  <a:pt x="4625" y="5518"/>
                </a:lnTo>
                <a:lnTo>
                  <a:pt x="4710" y="5486"/>
                </a:lnTo>
                <a:lnTo>
                  <a:pt x="4774" y="5515"/>
                </a:lnTo>
                <a:lnTo>
                  <a:pt x="4826" y="5464"/>
                </a:lnTo>
                <a:lnTo>
                  <a:pt x="4895" y="5468"/>
                </a:lnTo>
                <a:lnTo>
                  <a:pt x="4898" y="5524"/>
                </a:lnTo>
                <a:lnTo>
                  <a:pt x="4873" y="5577"/>
                </a:lnTo>
                <a:lnTo>
                  <a:pt x="4833" y="5617"/>
                </a:lnTo>
                <a:lnTo>
                  <a:pt x="4778" y="5604"/>
                </a:lnTo>
                <a:lnTo>
                  <a:pt x="4715" y="5666"/>
                </a:lnTo>
                <a:lnTo>
                  <a:pt x="4652" y="5689"/>
                </a:lnTo>
                <a:lnTo>
                  <a:pt x="4614" y="5774"/>
                </a:lnTo>
                <a:lnTo>
                  <a:pt x="4614" y="5861"/>
                </a:lnTo>
                <a:lnTo>
                  <a:pt x="4647" y="5953"/>
                </a:lnTo>
                <a:lnTo>
                  <a:pt x="4620" y="6030"/>
                </a:lnTo>
                <a:lnTo>
                  <a:pt x="4620" y="6097"/>
                </a:lnTo>
                <a:lnTo>
                  <a:pt x="4702" y="6180"/>
                </a:lnTo>
                <a:lnTo>
                  <a:pt x="4753" y="6230"/>
                </a:lnTo>
                <a:lnTo>
                  <a:pt x="4730" y="6299"/>
                </a:lnTo>
                <a:lnTo>
                  <a:pt x="4697" y="6355"/>
                </a:lnTo>
                <a:lnTo>
                  <a:pt x="4757" y="6415"/>
                </a:lnTo>
                <a:lnTo>
                  <a:pt x="4699" y="6473"/>
                </a:lnTo>
                <a:lnTo>
                  <a:pt x="4657" y="6503"/>
                </a:lnTo>
                <a:lnTo>
                  <a:pt x="4657" y="6628"/>
                </a:lnTo>
                <a:lnTo>
                  <a:pt x="4607" y="6658"/>
                </a:lnTo>
                <a:lnTo>
                  <a:pt x="4588" y="6743"/>
                </a:lnTo>
                <a:lnTo>
                  <a:pt x="4506" y="6776"/>
                </a:lnTo>
                <a:lnTo>
                  <a:pt x="4527" y="6889"/>
                </a:lnTo>
                <a:lnTo>
                  <a:pt x="4492" y="6924"/>
                </a:lnTo>
                <a:lnTo>
                  <a:pt x="4478" y="7028"/>
                </a:lnTo>
                <a:lnTo>
                  <a:pt x="4499" y="7122"/>
                </a:lnTo>
                <a:lnTo>
                  <a:pt x="4546" y="7143"/>
                </a:lnTo>
                <a:lnTo>
                  <a:pt x="4625" y="7222"/>
                </a:lnTo>
                <a:lnTo>
                  <a:pt x="4657" y="7190"/>
                </a:lnTo>
                <a:lnTo>
                  <a:pt x="4732" y="7218"/>
                </a:lnTo>
                <a:lnTo>
                  <a:pt x="4732" y="7300"/>
                </a:lnTo>
                <a:lnTo>
                  <a:pt x="4758" y="7371"/>
                </a:lnTo>
                <a:lnTo>
                  <a:pt x="4706" y="7364"/>
                </a:lnTo>
                <a:lnTo>
                  <a:pt x="4671" y="7427"/>
                </a:lnTo>
                <a:lnTo>
                  <a:pt x="4642" y="7482"/>
                </a:lnTo>
                <a:lnTo>
                  <a:pt x="4659" y="7526"/>
                </a:lnTo>
                <a:lnTo>
                  <a:pt x="4734" y="7526"/>
                </a:lnTo>
                <a:lnTo>
                  <a:pt x="4769" y="7601"/>
                </a:lnTo>
                <a:lnTo>
                  <a:pt x="4795" y="7670"/>
                </a:lnTo>
                <a:lnTo>
                  <a:pt x="4753" y="7712"/>
                </a:lnTo>
                <a:lnTo>
                  <a:pt x="4708" y="7783"/>
                </a:lnTo>
                <a:lnTo>
                  <a:pt x="4708" y="7844"/>
                </a:lnTo>
                <a:lnTo>
                  <a:pt x="4685" y="7897"/>
                </a:lnTo>
                <a:lnTo>
                  <a:pt x="4615" y="7897"/>
                </a:lnTo>
                <a:lnTo>
                  <a:pt x="4558" y="7839"/>
                </a:lnTo>
                <a:lnTo>
                  <a:pt x="4478" y="7839"/>
                </a:lnTo>
                <a:lnTo>
                  <a:pt x="4447" y="7785"/>
                </a:lnTo>
                <a:lnTo>
                  <a:pt x="4374" y="7752"/>
                </a:lnTo>
                <a:lnTo>
                  <a:pt x="4358" y="7703"/>
                </a:lnTo>
                <a:lnTo>
                  <a:pt x="4297" y="7689"/>
                </a:lnTo>
                <a:lnTo>
                  <a:pt x="4214" y="7740"/>
                </a:lnTo>
                <a:lnTo>
                  <a:pt x="4194" y="7833"/>
                </a:lnTo>
                <a:lnTo>
                  <a:pt x="4236" y="7930"/>
                </a:lnTo>
                <a:lnTo>
                  <a:pt x="4172" y="8023"/>
                </a:lnTo>
                <a:lnTo>
                  <a:pt x="4070" y="8125"/>
                </a:lnTo>
                <a:lnTo>
                  <a:pt x="4001" y="8224"/>
                </a:lnTo>
                <a:lnTo>
                  <a:pt x="3977" y="8326"/>
                </a:lnTo>
                <a:lnTo>
                  <a:pt x="3941" y="8413"/>
                </a:lnTo>
                <a:lnTo>
                  <a:pt x="4006" y="8479"/>
                </a:lnTo>
                <a:lnTo>
                  <a:pt x="3942" y="8524"/>
                </a:lnTo>
                <a:lnTo>
                  <a:pt x="3851" y="8463"/>
                </a:lnTo>
                <a:lnTo>
                  <a:pt x="3805" y="8355"/>
                </a:lnTo>
                <a:lnTo>
                  <a:pt x="3728" y="8278"/>
                </a:lnTo>
                <a:lnTo>
                  <a:pt x="3655" y="8315"/>
                </a:lnTo>
                <a:lnTo>
                  <a:pt x="3623" y="8417"/>
                </a:lnTo>
                <a:lnTo>
                  <a:pt x="3505" y="8460"/>
                </a:lnTo>
                <a:lnTo>
                  <a:pt x="3412" y="8444"/>
                </a:lnTo>
                <a:lnTo>
                  <a:pt x="3313" y="8468"/>
                </a:lnTo>
                <a:lnTo>
                  <a:pt x="3311" y="8608"/>
                </a:lnTo>
                <a:lnTo>
                  <a:pt x="3255" y="8663"/>
                </a:lnTo>
                <a:lnTo>
                  <a:pt x="3255" y="8796"/>
                </a:lnTo>
                <a:lnTo>
                  <a:pt x="3321" y="8861"/>
                </a:lnTo>
                <a:lnTo>
                  <a:pt x="3366" y="8969"/>
                </a:lnTo>
                <a:lnTo>
                  <a:pt x="3366" y="9030"/>
                </a:lnTo>
                <a:lnTo>
                  <a:pt x="3294" y="9068"/>
                </a:lnTo>
                <a:lnTo>
                  <a:pt x="3259" y="9153"/>
                </a:lnTo>
                <a:lnTo>
                  <a:pt x="3192" y="9153"/>
                </a:lnTo>
                <a:lnTo>
                  <a:pt x="3173" y="9242"/>
                </a:lnTo>
                <a:lnTo>
                  <a:pt x="3141" y="9317"/>
                </a:lnTo>
                <a:lnTo>
                  <a:pt x="3192" y="9392"/>
                </a:lnTo>
                <a:lnTo>
                  <a:pt x="3195" y="9467"/>
                </a:lnTo>
                <a:lnTo>
                  <a:pt x="3157" y="9493"/>
                </a:lnTo>
                <a:lnTo>
                  <a:pt x="3157" y="9603"/>
                </a:lnTo>
                <a:lnTo>
                  <a:pt x="3176" y="9665"/>
                </a:lnTo>
                <a:lnTo>
                  <a:pt x="3144" y="9724"/>
                </a:lnTo>
                <a:lnTo>
                  <a:pt x="3155" y="9799"/>
                </a:lnTo>
                <a:lnTo>
                  <a:pt x="3018" y="9807"/>
                </a:lnTo>
                <a:lnTo>
                  <a:pt x="3018" y="9866"/>
                </a:lnTo>
                <a:lnTo>
                  <a:pt x="2959" y="9855"/>
                </a:lnTo>
                <a:lnTo>
                  <a:pt x="2938" y="9914"/>
                </a:lnTo>
                <a:lnTo>
                  <a:pt x="3026" y="9970"/>
                </a:lnTo>
                <a:lnTo>
                  <a:pt x="3160" y="10104"/>
                </a:lnTo>
                <a:lnTo>
                  <a:pt x="3223" y="10141"/>
                </a:lnTo>
                <a:lnTo>
                  <a:pt x="3198" y="10201"/>
                </a:lnTo>
                <a:lnTo>
                  <a:pt x="3147" y="10182"/>
                </a:lnTo>
                <a:lnTo>
                  <a:pt x="3107" y="10222"/>
                </a:lnTo>
                <a:lnTo>
                  <a:pt x="3003" y="10217"/>
                </a:lnTo>
                <a:lnTo>
                  <a:pt x="2913" y="10307"/>
                </a:lnTo>
                <a:lnTo>
                  <a:pt x="2789" y="10286"/>
                </a:lnTo>
                <a:lnTo>
                  <a:pt x="2743" y="10332"/>
                </a:lnTo>
                <a:lnTo>
                  <a:pt x="2715" y="10501"/>
                </a:lnTo>
                <a:lnTo>
                  <a:pt x="2606" y="10529"/>
                </a:lnTo>
                <a:lnTo>
                  <a:pt x="2606" y="10607"/>
                </a:lnTo>
                <a:lnTo>
                  <a:pt x="2535" y="10678"/>
                </a:lnTo>
                <a:lnTo>
                  <a:pt x="2535" y="10797"/>
                </a:lnTo>
                <a:lnTo>
                  <a:pt x="2436" y="10826"/>
                </a:lnTo>
                <a:lnTo>
                  <a:pt x="2299" y="10946"/>
                </a:lnTo>
                <a:lnTo>
                  <a:pt x="2200" y="10988"/>
                </a:lnTo>
                <a:lnTo>
                  <a:pt x="2126" y="10988"/>
                </a:lnTo>
                <a:lnTo>
                  <a:pt x="2031" y="10939"/>
                </a:lnTo>
                <a:lnTo>
                  <a:pt x="1925" y="10939"/>
                </a:lnTo>
                <a:lnTo>
                  <a:pt x="1815" y="10900"/>
                </a:lnTo>
                <a:lnTo>
                  <a:pt x="1734" y="10819"/>
                </a:lnTo>
                <a:lnTo>
                  <a:pt x="1769" y="10771"/>
                </a:lnTo>
                <a:lnTo>
                  <a:pt x="1811" y="10666"/>
                </a:lnTo>
                <a:lnTo>
                  <a:pt x="1896" y="10628"/>
                </a:lnTo>
                <a:lnTo>
                  <a:pt x="1973" y="10551"/>
                </a:lnTo>
                <a:lnTo>
                  <a:pt x="1962" y="10455"/>
                </a:lnTo>
                <a:lnTo>
                  <a:pt x="2039" y="10377"/>
                </a:lnTo>
                <a:lnTo>
                  <a:pt x="2068" y="10280"/>
                </a:lnTo>
                <a:lnTo>
                  <a:pt x="2040" y="10204"/>
                </a:lnTo>
                <a:lnTo>
                  <a:pt x="2040" y="10113"/>
                </a:lnTo>
                <a:lnTo>
                  <a:pt x="1942" y="10015"/>
                </a:lnTo>
                <a:lnTo>
                  <a:pt x="1912" y="9903"/>
                </a:lnTo>
                <a:lnTo>
                  <a:pt x="1816" y="9808"/>
                </a:lnTo>
                <a:lnTo>
                  <a:pt x="1847" y="9682"/>
                </a:lnTo>
                <a:lnTo>
                  <a:pt x="1819" y="9624"/>
                </a:lnTo>
                <a:lnTo>
                  <a:pt x="1729" y="9655"/>
                </a:lnTo>
                <a:lnTo>
                  <a:pt x="1591" y="9641"/>
                </a:lnTo>
                <a:lnTo>
                  <a:pt x="1548" y="9684"/>
                </a:lnTo>
                <a:lnTo>
                  <a:pt x="1456" y="9666"/>
                </a:lnTo>
                <a:lnTo>
                  <a:pt x="1367" y="9569"/>
                </a:lnTo>
                <a:lnTo>
                  <a:pt x="1314" y="9478"/>
                </a:lnTo>
                <a:lnTo>
                  <a:pt x="1399" y="9393"/>
                </a:lnTo>
                <a:lnTo>
                  <a:pt x="1456" y="9370"/>
                </a:lnTo>
                <a:lnTo>
                  <a:pt x="1449" y="9235"/>
                </a:lnTo>
                <a:lnTo>
                  <a:pt x="1399" y="9139"/>
                </a:lnTo>
                <a:lnTo>
                  <a:pt x="1333" y="9116"/>
                </a:lnTo>
                <a:lnTo>
                  <a:pt x="1296" y="9083"/>
                </a:lnTo>
                <a:lnTo>
                  <a:pt x="1282" y="9008"/>
                </a:lnTo>
                <a:lnTo>
                  <a:pt x="1305" y="8909"/>
                </a:lnTo>
                <a:lnTo>
                  <a:pt x="1305" y="8768"/>
                </a:lnTo>
                <a:lnTo>
                  <a:pt x="1366" y="8660"/>
                </a:lnTo>
                <a:lnTo>
                  <a:pt x="1470" y="8608"/>
                </a:lnTo>
                <a:lnTo>
                  <a:pt x="1456" y="8500"/>
                </a:lnTo>
                <a:lnTo>
                  <a:pt x="1329" y="8457"/>
                </a:lnTo>
                <a:lnTo>
                  <a:pt x="1249" y="8457"/>
                </a:lnTo>
                <a:lnTo>
                  <a:pt x="1225" y="8382"/>
                </a:lnTo>
                <a:lnTo>
                  <a:pt x="1155" y="8269"/>
                </a:lnTo>
                <a:lnTo>
                  <a:pt x="1199" y="8149"/>
                </a:lnTo>
                <a:lnTo>
                  <a:pt x="1352" y="7987"/>
                </a:lnTo>
                <a:lnTo>
                  <a:pt x="1305" y="7940"/>
                </a:lnTo>
                <a:lnTo>
                  <a:pt x="1169" y="7949"/>
                </a:lnTo>
                <a:lnTo>
                  <a:pt x="1140" y="7841"/>
                </a:lnTo>
                <a:lnTo>
                  <a:pt x="1051" y="7752"/>
                </a:lnTo>
                <a:lnTo>
                  <a:pt x="995" y="7667"/>
                </a:lnTo>
                <a:lnTo>
                  <a:pt x="882" y="7639"/>
                </a:lnTo>
                <a:lnTo>
                  <a:pt x="731" y="7639"/>
                </a:lnTo>
                <a:lnTo>
                  <a:pt x="604" y="7672"/>
                </a:lnTo>
                <a:lnTo>
                  <a:pt x="501" y="7639"/>
                </a:lnTo>
                <a:lnTo>
                  <a:pt x="473" y="7545"/>
                </a:lnTo>
                <a:lnTo>
                  <a:pt x="557" y="7460"/>
                </a:lnTo>
                <a:lnTo>
                  <a:pt x="466" y="7270"/>
                </a:lnTo>
                <a:lnTo>
                  <a:pt x="573" y="7162"/>
                </a:lnTo>
                <a:lnTo>
                  <a:pt x="741" y="7090"/>
                </a:lnTo>
                <a:lnTo>
                  <a:pt x="811" y="6974"/>
                </a:lnTo>
                <a:lnTo>
                  <a:pt x="677" y="6916"/>
                </a:lnTo>
                <a:lnTo>
                  <a:pt x="559" y="6838"/>
                </a:lnTo>
                <a:lnTo>
                  <a:pt x="557" y="6694"/>
                </a:lnTo>
                <a:lnTo>
                  <a:pt x="668" y="6583"/>
                </a:lnTo>
                <a:lnTo>
                  <a:pt x="708" y="6543"/>
                </a:lnTo>
                <a:lnTo>
                  <a:pt x="715" y="6437"/>
                </a:lnTo>
                <a:lnTo>
                  <a:pt x="783" y="6369"/>
                </a:lnTo>
                <a:lnTo>
                  <a:pt x="783" y="6251"/>
                </a:lnTo>
                <a:lnTo>
                  <a:pt x="712" y="6153"/>
                </a:lnTo>
                <a:lnTo>
                  <a:pt x="760" y="6063"/>
                </a:lnTo>
                <a:lnTo>
                  <a:pt x="828" y="5976"/>
                </a:lnTo>
                <a:lnTo>
                  <a:pt x="891" y="5913"/>
                </a:lnTo>
                <a:lnTo>
                  <a:pt x="858" y="5837"/>
                </a:lnTo>
                <a:lnTo>
                  <a:pt x="877" y="5739"/>
                </a:lnTo>
                <a:lnTo>
                  <a:pt x="858" y="5626"/>
                </a:lnTo>
                <a:lnTo>
                  <a:pt x="804" y="5680"/>
                </a:lnTo>
                <a:lnTo>
                  <a:pt x="750" y="5626"/>
                </a:lnTo>
                <a:lnTo>
                  <a:pt x="642" y="5602"/>
                </a:lnTo>
                <a:lnTo>
                  <a:pt x="618" y="5503"/>
                </a:lnTo>
                <a:lnTo>
                  <a:pt x="665" y="5456"/>
                </a:lnTo>
                <a:lnTo>
                  <a:pt x="656" y="5348"/>
                </a:lnTo>
                <a:lnTo>
                  <a:pt x="614" y="5264"/>
                </a:lnTo>
                <a:lnTo>
                  <a:pt x="557" y="5207"/>
                </a:lnTo>
                <a:lnTo>
                  <a:pt x="501" y="5207"/>
                </a:lnTo>
                <a:lnTo>
                  <a:pt x="449" y="5113"/>
                </a:lnTo>
                <a:lnTo>
                  <a:pt x="491" y="5080"/>
                </a:lnTo>
                <a:lnTo>
                  <a:pt x="491" y="4995"/>
                </a:lnTo>
                <a:lnTo>
                  <a:pt x="458" y="4939"/>
                </a:lnTo>
                <a:lnTo>
                  <a:pt x="458" y="4892"/>
                </a:lnTo>
                <a:lnTo>
                  <a:pt x="522" y="4833"/>
                </a:lnTo>
                <a:lnTo>
                  <a:pt x="482" y="4751"/>
                </a:lnTo>
                <a:lnTo>
                  <a:pt x="379" y="4690"/>
                </a:lnTo>
                <a:lnTo>
                  <a:pt x="379" y="4624"/>
                </a:lnTo>
                <a:lnTo>
                  <a:pt x="336" y="4582"/>
                </a:lnTo>
                <a:lnTo>
                  <a:pt x="376" y="4511"/>
                </a:lnTo>
                <a:lnTo>
                  <a:pt x="361" y="4425"/>
                </a:lnTo>
                <a:lnTo>
                  <a:pt x="315" y="4379"/>
                </a:lnTo>
                <a:lnTo>
                  <a:pt x="317" y="4304"/>
                </a:lnTo>
                <a:lnTo>
                  <a:pt x="383" y="4318"/>
                </a:lnTo>
                <a:lnTo>
                  <a:pt x="401" y="4261"/>
                </a:lnTo>
                <a:lnTo>
                  <a:pt x="451" y="4210"/>
                </a:lnTo>
                <a:lnTo>
                  <a:pt x="482" y="4121"/>
                </a:lnTo>
                <a:lnTo>
                  <a:pt x="444" y="4050"/>
                </a:lnTo>
                <a:lnTo>
                  <a:pt x="480" y="4050"/>
                </a:lnTo>
                <a:lnTo>
                  <a:pt x="506" y="3982"/>
                </a:lnTo>
                <a:lnTo>
                  <a:pt x="461" y="3874"/>
                </a:lnTo>
                <a:lnTo>
                  <a:pt x="461" y="3801"/>
                </a:lnTo>
                <a:lnTo>
                  <a:pt x="388" y="3787"/>
                </a:lnTo>
                <a:lnTo>
                  <a:pt x="390" y="3695"/>
                </a:lnTo>
                <a:cubicBezTo>
                  <a:pt x="390" y="3695"/>
                  <a:pt x="342" y="3741"/>
                  <a:pt x="334" y="3749"/>
                </a:cubicBezTo>
                <a:cubicBezTo>
                  <a:pt x="326" y="3757"/>
                  <a:pt x="306" y="3721"/>
                  <a:pt x="306" y="3721"/>
                </a:cubicBezTo>
                <a:lnTo>
                  <a:pt x="249" y="3770"/>
                </a:lnTo>
                <a:lnTo>
                  <a:pt x="219" y="3740"/>
                </a:lnTo>
                <a:lnTo>
                  <a:pt x="207" y="3679"/>
                </a:lnTo>
                <a:lnTo>
                  <a:pt x="117" y="3664"/>
                </a:lnTo>
                <a:lnTo>
                  <a:pt x="59" y="3606"/>
                </a:lnTo>
                <a:lnTo>
                  <a:pt x="46" y="3555"/>
                </a:lnTo>
                <a:lnTo>
                  <a:pt x="5" y="3514"/>
                </a:lnTo>
                <a:lnTo>
                  <a:pt x="0" y="3427"/>
                </a:lnTo>
                <a:lnTo>
                  <a:pt x="86" y="3362"/>
                </a:lnTo>
                <a:lnTo>
                  <a:pt x="155" y="3293"/>
                </a:lnTo>
                <a:lnTo>
                  <a:pt x="190" y="3236"/>
                </a:lnTo>
                <a:lnTo>
                  <a:pt x="284" y="3236"/>
                </a:lnTo>
                <a:lnTo>
                  <a:pt x="284" y="3074"/>
                </a:lnTo>
                <a:lnTo>
                  <a:pt x="294" y="2961"/>
                </a:lnTo>
                <a:lnTo>
                  <a:pt x="193" y="2905"/>
                </a:lnTo>
                <a:lnTo>
                  <a:pt x="162" y="2846"/>
                </a:lnTo>
                <a:lnTo>
                  <a:pt x="143" y="2872"/>
                </a:lnTo>
                <a:lnTo>
                  <a:pt x="114" y="2809"/>
                </a:lnTo>
                <a:lnTo>
                  <a:pt x="179" y="2745"/>
                </a:lnTo>
                <a:lnTo>
                  <a:pt x="268" y="2731"/>
                </a:lnTo>
                <a:lnTo>
                  <a:pt x="259" y="2681"/>
                </a:lnTo>
                <a:lnTo>
                  <a:pt x="303" y="2637"/>
                </a:lnTo>
                <a:lnTo>
                  <a:pt x="287" y="2575"/>
                </a:lnTo>
                <a:lnTo>
                  <a:pt x="221" y="2540"/>
                </a:lnTo>
                <a:lnTo>
                  <a:pt x="162" y="2528"/>
                </a:lnTo>
                <a:lnTo>
                  <a:pt x="122" y="2488"/>
                </a:lnTo>
                <a:lnTo>
                  <a:pt x="103" y="2437"/>
                </a:lnTo>
                <a:lnTo>
                  <a:pt x="59" y="2437"/>
                </a:lnTo>
                <a:lnTo>
                  <a:pt x="54" y="2380"/>
                </a:lnTo>
                <a:lnTo>
                  <a:pt x="148" y="2399"/>
                </a:lnTo>
                <a:lnTo>
                  <a:pt x="226" y="2387"/>
                </a:lnTo>
                <a:lnTo>
                  <a:pt x="289" y="2451"/>
                </a:lnTo>
                <a:lnTo>
                  <a:pt x="411" y="2517"/>
                </a:lnTo>
                <a:lnTo>
                  <a:pt x="378" y="2611"/>
                </a:lnTo>
                <a:lnTo>
                  <a:pt x="409" y="2641"/>
                </a:lnTo>
                <a:lnTo>
                  <a:pt x="491" y="2724"/>
                </a:lnTo>
                <a:lnTo>
                  <a:pt x="618" y="2724"/>
                </a:lnTo>
                <a:lnTo>
                  <a:pt x="637" y="2648"/>
                </a:lnTo>
                <a:lnTo>
                  <a:pt x="585" y="2578"/>
                </a:lnTo>
                <a:lnTo>
                  <a:pt x="590" y="2512"/>
                </a:lnTo>
                <a:lnTo>
                  <a:pt x="501" y="2479"/>
                </a:lnTo>
                <a:lnTo>
                  <a:pt x="435" y="2371"/>
                </a:lnTo>
                <a:lnTo>
                  <a:pt x="397" y="2333"/>
                </a:lnTo>
                <a:lnTo>
                  <a:pt x="426" y="2220"/>
                </a:lnTo>
                <a:lnTo>
                  <a:pt x="468" y="2126"/>
                </a:lnTo>
                <a:lnTo>
                  <a:pt x="430" y="2089"/>
                </a:lnTo>
                <a:lnTo>
                  <a:pt x="407" y="1971"/>
                </a:lnTo>
                <a:lnTo>
                  <a:pt x="501" y="1886"/>
                </a:lnTo>
                <a:lnTo>
                  <a:pt x="722" y="1886"/>
                </a:lnTo>
                <a:lnTo>
                  <a:pt x="835" y="1929"/>
                </a:lnTo>
                <a:lnTo>
                  <a:pt x="835" y="1900"/>
                </a:lnTo>
                <a:lnTo>
                  <a:pt x="1018" y="1900"/>
                </a:lnTo>
                <a:lnTo>
                  <a:pt x="1141" y="1849"/>
                </a:lnTo>
                <a:lnTo>
                  <a:pt x="1230" y="1849"/>
                </a:lnTo>
                <a:lnTo>
                  <a:pt x="1277" y="1802"/>
                </a:lnTo>
                <a:lnTo>
                  <a:pt x="1230" y="1731"/>
                </a:lnTo>
                <a:lnTo>
                  <a:pt x="1173" y="1712"/>
                </a:lnTo>
                <a:lnTo>
                  <a:pt x="1126" y="1665"/>
                </a:lnTo>
                <a:lnTo>
                  <a:pt x="1180" y="1611"/>
                </a:lnTo>
                <a:cubicBezTo>
                  <a:pt x="1216" y="1576"/>
                  <a:pt x="1216" y="1646"/>
                  <a:pt x="1216" y="1646"/>
                </a:cubicBezTo>
                <a:lnTo>
                  <a:pt x="1272" y="1632"/>
                </a:lnTo>
                <a:lnTo>
                  <a:pt x="1235" y="1590"/>
                </a:lnTo>
                <a:lnTo>
                  <a:pt x="1260" y="1531"/>
                </a:lnTo>
                <a:lnTo>
                  <a:pt x="1220" y="1491"/>
                </a:lnTo>
                <a:lnTo>
                  <a:pt x="1268" y="1425"/>
                </a:lnTo>
                <a:lnTo>
                  <a:pt x="1333" y="1374"/>
                </a:lnTo>
                <a:lnTo>
                  <a:pt x="1268" y="1369"/>
                </a:lnTo>
                <a:lnTo>
                  <a:pt x="1263" y="1298"/>
                </a:lnTo>
                <a:lnTo>
                  <a:pt x="1395" y="1303"/>
                </a:lnTo>
                <a:lnTo>
                  <a:pt x="1446" y="1195"/>
                </a:lnTo>
                <a:lnTo>
                  <a:pt x="1576" y="1146"/>
                </a:lnTo>
                <a:lnTo>
                  <a:pt x="1625" y="1096"/>
                </a:lnTo>
                <a:lnTo>
                  <a:pt x="1801" y="1070"/>
                </a:lnTo>
                <a:lnTo>
                  <a:pt x="1846" y="1026"/>
                </a:lnTo>
                <a:lnTo>
                  <a:pt x="1973" y="988"/>
                </a:lnTo>
                <a:lnTo>
                  <a:pt x="2001" y="955"/>
                </a:lnTo>
                <a:lnTo>
                  <a:pt x="1917" y="927"/>
                </a:lnTo>
                <a:lnTo>
                  <a:pt x="1964" y="880"/>
                </a:lnTo>
                <a:lnTo>
                  <a:pt x="2086" y="852"/>
                </a:lnTo>
                <a:lnTo>
                  <a:pt x="2189" y="837"/>
                </a:lnTo>
                <a:lnTo>
                  <a:pt x="2213" y="786"/>
                </a:lnTo>
                <a:lnTo>
                  <a:pt x="2298" y="772"/>
                </a:lnTo>
                <a:lnTo>
                  <a:pt x="2253" y="856"/>
                </a:lnTo>
                <a:lnTo>
                  <a:pt x="2253" y="924"/>
                </a:lnTo>
                <a:lnTo>
                  <a:pt x="2312" y="866"/>
                </a:lnTo>
                <a:lnTo>
                  <a:pt x="2458" y="870"/>
                </a:lnTo>
                <a:lnTo>
                  <a:pt x="2472" y="795"/>
                </a:lnTo>
                <a:lnTo>
                  <a:pt x="2566" y="776"/>
                </a:lnTo>
                <a:lnTo>
                  <a:pt x="2660" y="795"/>
                </a:lnTo>
                <a:lnTo>
                  <a:pt x="2617" y="739"/>
                </a:lnTo>
                <a:lnTo>
                  <a:pt x="2561" y="696"/>
                </a:lnTo>
                <a:lnTo>
                  <a:pt x="2533" y="645"/>
                </a:lnTo>
                <a:lnTo>
                  <a:pt x="2636" y="645"/>
                </a:lnTo>
                <a:lnTo>
                  <a:pt x="2744" y="612"/>
                </a:lnTo>
                <a:lnTo>
                  <a:pt x="2777" y="612"/>
                </a:lnTo>
                <a:lnTo>
                  <a:pt x="2768" y="532"/>
                </a:lnTo>
                <a:lnTo>
                  <a:pt x="2730" y="503"/>
                </a:lnTo>
                <a:lnTo>
                  <a:pt x="2730" y="391"/>
                </a:lnTo>
                <a:lnTo>
                  <a:pt x="2754" y="315"/>
                </a:lnTo>
                <a:lnTo>
                  <a:pt x="2824" y="141"/>
                </a:lnTo>
                <a:lnTo>
                  <a:pt x="2909" y="80"/>
                </a:lnTo>
                <a:lnTo>
                  <a:pt x="2984" y="0"/>
                </a:lnTo>
                <a:lnTo>
                  <a:pt x="3078" y="57"/>
                </a:lnTo>
                <a:lnTo>
                  <a:pt x="3149" y="47"/>
                </a:lnTo>
                <a:lnTo>
                  <a:pt x="3170" y="144"/>
                </a:lnTo>
                <a:lnTo>
                  <a:pt x="3097" y="217"/>
                </a:lnTo>
                <a:lnTo>
                  <a:pt x="3036" y="296"/>
                </a:lnTo>
                <a:lnTo>
                  <a:pt x="3185" y="305"/>
                </a:lnTo>
                <a:lnTo>
                  <a:pt x="3215" y="275"/>
                </a:lnTo>
                <a:lnTo>
                  <a:pt x="3307" y="275"/>
                </a:lnTo>
                <a:lnTo>
                  <a:pt x="3375" y="344"/>
                </a:lnTo>
                <a:lnTo>
                  <a:pt x="3314" y="405"/>
                </a:lnTo>
                <a:cubicBezTo>
                  <a:pt x="3314" y="405"/>
                  <a:pt x="3309" y="466"/>
                  <a:pt x="3337" y="466"/>
                </a:cubicBezTo>
                <a:cubicBezTo>
                  <a:pt x="3365" y="466"/>
                  <a:pt x="3441" y="499"/>
                  <a:pt x="3441" y="499"/>
                </a:cubicBezTo>
                <a:lnTo>
                  <a:pt x="3464" y="419"/>
                </a:lnTo>
                <a:lnTo>
                  <a:pt x="3422" y="377"/>
                </a:lnTo>
                <a:lnTo>
                  <a:pt x="3525" y="320"/>
                </a:lnTo>
                <a:lnTo>
                  <a:pt x="3619" y="320"/>
                </a:lnTo>
                <a:lnTo>
                  <a:pt x="3716" y="252"/>
                </a:lnTo>
                <a:lnTo>
                  <a:pt x="3770" y="306"/>
                </a:lnTo>
                <a:lnTo>
                  <a:pt x="3843" y="271"/>
                </a:lnTo>
                <a:lnTo>
                  <a:pt x="3897" y="325"/>
                </a:lnTo>
                <a:lnTo>
                  <a:pt x="3944" y="419"/>
                </a:lnTo>
                <a:lnTo>
                  <a:pt x="4000" y="466"/>
                </a:lnTo>
                <a:lnTo>
                  <a:pt x="4033" y="428"/>
                </a:lnTo>
                <a:lnTo>
                  <a:pt x="4083" y="478"/>
                </a:lnTo>
                <a:lnTo>
                  <a:pt x="4146" y="541"/>
                </a:lnTo>
                <a:lnTo>
                  <a:pt x="4137" y="640"/>
                </a:lnTo>
                <a:lnTo>
                  <a:pt x="4043" y="621"/>
                </a:lnTo>
                <a:lnTo>
                  <a:pt x="4080" y="659"/>
                </a:lnTo>
                <a:lnTo>
                  <a:pt x="4174" y="710"/>
                </a:lnTo>
                <a:lnTo>
                  <a:pt x="4233" y="812"/>
                </a:lnTo>
                <a:lnTo>
                  <a:pt x="4179" y="866"/>
                </a:lnTo>
                <a:lnTo>
                  <a:pt x="4179" y="960"/>
                </a:lnTo>
                <a:lnTo>
                  <a:pt x="4132" y="1026"/>
                </a:lnTo>
                <a:lnTo>
                  <a:pt x="4087" y="1117"/>
                </a:lnTo>
                <a:lnTo>
                  <a:pt x="4033" y="1171"/>
                </a:lnTo>
                <a:lnTo>
                  <a:pt x="3939" y="1284"/>
                </a:lnTo>
                <a:lnTo>
                  <a:pt x="3939" y="1331"/>
                </a:lnTo>
                <a:lnTo>
                  <a:pt x="3911" y="1463"/>
                </a:lnTo>
                <a:lnTo>
                  <a:pt x="3840" y="1534"/>
                </a:lnTo>
                <a:lnTo>
                  <a:pt x="3812" y="1679"/>
                </a:lnTo>
                <a:lnTo>
                  <a:pt x="3699" y="1708"/>
                </a:lnTo>
                <a:lnTo>
                  <a:pt x="3664" y="1813"/>
                </a:lnTo>
                <a:lnTo>
                  <a:pt x="3586" y="1891"/>
                </a:lnTo>
                <a:lnTo>
                  <a:pt x="3568" y="2013"/>
                </a:lnTo>
                <a:lnTo>
                  <a:pt x="3544" y="2098"/>
                </a:lnTo>
                <a:lnTo>
                  <a:pt x="3629" y="2060"/>
                </a:lnTo>
                <a:lnTo>
                  <a:pt x="3610" y="1966"/>
                </a:lnTo>
                <a:lnTo>
                  <a:pt x="3695" y="1915"/>
                </a:lnTo>
                <a:cubicBezTo>
                  <a:pt x="3695" y="1915"/>
                  <a:pt x="3770" y="1891"/>
                  <a:pt x="3812" y="1891"/>
                </a:cubicBezTo>
                <a:cubicBezTo>
                  <a:pt x="3855" y="1891"/>
                  <a:pt x="3869" y="1806"/>
                  <a:pt x="3869" y="1806"/>
                </a:cubicBezTo>
                <a:lnTo>
                  <a:pt x="3949" y="1741"/>
                </a:lnTo>
                <a:lnTo>
                  <a:pt x="4024" y="1712"/>
                </a:lnTo>
                <a:lnTo>
                  <a:pt x="4069" y="1625"/>
                </a:lnTo>
                <a:lnTo>
                  <a:pt x="4033" y="1590"/>
                </a:lnTo>
                <a:lnTo>
                  <a:pt x="3977" y="1585"/>
                </a:lnTo>
                <a:lnTo>
                  <a:pt x="3982" y="1548"/>
                </a:lnTo>
                <a:lnTo>
                  <a:pt x="3977" y="1472"/>
                </a:lnTo>
                <a:lnTo>
                  <a:pt x="4047" y="1468"/>
                </a:lnTo>
                <a:lnTo>
                  <a:pt x="4104" y="1468"/>
                </a:lnTo>
                <a:lnTo>
                  <a:pt x="4116" y="1550"/>
                </a:lnTo>
                <a:lnTo>
                  <a:pt x="4154" y="1580"/>
                </a:lnTo>
                <a:lnTo>
                  <a:pt x="4144" y="1625"/>
                </a:lnTo>
                <a:lnTo>
                  <a:pt x="4112" y="1659"/>
                </a:lnTo>
                <a:lnTo>
                  <a:pt x="4133" y="1714"/>
                </a:lnTo>
                <a:lnTo>
                  <a:pt x="4175" y="1777"/>
                </a:lnTo>
                <a:lnTo>
                  <a:pt x="4215" y="1817"/>
                </a:lnTo>
                <a:lnTo>
                  <a:pt x="4199" y="1911"/>
                </a:lnTo>
                <a:lnTo>
                  <a:pt x="4232" y="1982"/>
                </a:lnTo>
                <a:lnTo>
                  <a:pt x="4327" y="2017"/>
                </a:lnTo>
                <a:lnTo>
                  <a:pt x="4327" y="2066"/>
                </a:lnTo>
                <a:lnTo>
                  <a:pt x="4454" y="2158"/>
                </a:lnTo>
                <a:lnTo>
                  <a:pt x="4514" y="2218"/>
                </a:lnTo>
                <a:lnTo>
                  <a:pt x="4514" y="2334"/>
                </a:lnTo>
                <a:lnTo>
                  <a:pt x="4581" y="2461"/>
                </a:lnTo>
                <a:lnTo>
                  <a:pt x="4655" y="2461"/>
                </a:lnTo>
                <a:lnTo>
                  <a:pt x="4662" y="2557"/>
                </a:lnTo>
                <a:lnTo>
                  <a:pt x="4624" y="2557"/>
                </a:lnTo>
                <a:lnTo>
                  <a:pt x="4604" y="2622"/>
                </a:lnTo>
                <a:lnTo>
                  <a:pt x="4514" y="2712"/>
                </a:lnTo>
                <a:lnTo>
                  <a:pt x="4437" y="2765"/>
                </a:lnTo>
                <a:lnTo>
                  <a:pt x="4440" y="2860"/>
                </a:lnTo>
                <a:lnTo>
                  <a:pt x="4440" y="2934"/>
                </a:lnTo>
                <a:lnTo>
                  <a:pt x="4370" y="2959"/>
                </a:lnTo>
                <a:lnTo>
                  <a:pt x="4345" y="3051"/>
                </a:lnTo>
                <a:lnTo>
                  <a:pt x="4398" y="3103"/>
                </a:lnTo>
                <a:lnTo>
                  <a:pt x="4398" y="3181"/>
                </a:lnTo>
                <a:lnTo>
                  <a:pt x="4370" y="3245"/>
                </a:lnTo>
                <a:lnTo>
                  <a:pt x="4274" y="3216"/>
                </a:lnTo>
                <a:lnTo>
                  <a:pt x="4204" y="3237"/>
                </a:lnTo>
                <a:lnTo>
                  <a:pt x="4102" y="3382"/>
                </a:lnTo>
                <a:lnTo>
                  <a:pt x="4003" y="3421"/>
                </a:lnTo>
                <a:lnTo>
                  <a:pt x="4003" y="3460"/>
                </a:lnTo>
              </a:path>
            </a:pathLst>
          </a:custGeom>
          <a:solidFill>
            <a:srgbClr val="01BEE7"/>
          </a:solidFill>
          <a:ln w="9525">
            <a:solidFill>
              <a:srgbClr val="000000"/>
            </a:solidFill>
            <a:miter lim="800000"/>
            <a:headEnd/>
            <a:tailEnd/>
          </a:ln>
        </xdr:spPr>
      </xdr:sp>
    </xdr:grpSp>
    <xdr:clientData/>
  </xdr:twoCellAnchor>
  <xdr:twoCellAnchor>
    <xdr:from>
      <xdr:col>5</xdr:col>
      <xdr:colOff>419100</xdr:colOff>
      <xdr:row>20</xdr:row>
      <xdr:rowOff>123825</xdr:rowOff>
    </xdr:from>
    <xdr:to>
      <xdr:col>7</xdr:col>
      <xdr:colOff>9525</xdr:colOff>
      <xdr:row>24</xdr:row>
      <xdr:rowOff>76200</xdr:rowOff>
    </xdr:to>
    <xdr:sp macro="modRegionSelect.Region_Click" textlink="">
      <xdr:nvSpPr>
        <xdr:cNvPr id="125160" name="ShapeReg_72"/>
        <xdr:cNvSpPr>
          <a:spLocks/>
        </xdr:cNvSpPr>
      </xdr:nvSpPr>
      <xdr:spPr bwMode="auto">
        <a:xfrm>
          <a:off x="3067050" y="3486150"/>
          <a:ext cx="809625" cy="600075"/>
        </a:xfrm>
        <a:custGeom>
          <a:avLst/>
          <a:gdLst>
            <a:gd name="T0" fmla="*/ 2147483647 w 85"/>
            <a:gd name="T1" fmla="*/ 2147483647 h 63"/>
            <a:gd name="T2" fmla="*/ 2147483647 w 85"/>
            <a:gd name="T3" fmla="*/ 2147483647 h 63"/>
            <a:gd name="T4" fmla="*/ 2147483647 w 85"/>
            <a:gd name="T5" fmla="*/ 2147483647 h 63"/>
            <a:gd name="T6" fmla="*/ 2147483647 w 85"/>
            <a:gd name="T7" fmla="*/ 2147483647 h 63"/>
            <a:gd name="T8" fmla="*/ 2147483647 w 85"/>
            <a:gd name="T9" fmla="*/ 2147483647 h 63"/>
            <a:gd name="T10" fmla="*/ 2147483647 w 85"/>
            <a:gd name="T11" fmla="*/ 2147483647 h 63"/>
            <a:gd name="T12" fmla="*/ 2147483647 w 85"/>
            <a:gd name="T13" fmla="*/ 2147483647 h 63"/>
            <a:gd name="T14" fmla="*/ 2147483647 w 85"/>
            <a:gd name="T15" fmla="*/ 2147483647 h 63"/>
            <a:gd name="T16" fmla="*/ 2147483647 w 85"/>
            <a:gd name="T17" fmla="*/ 2147483647 h 63"/>
            <a:gd name="T18" fmla="*/ 2147483647 w 85"/>
            <a:gd name="T19" fmla="*/ 2147483647 h 63"/>
            <a:gd name="T20" fmla="*/ 2147483647 w 85"/>
            <a:gd name="T21" fmla="*/ 2147483647 h 63"/>
            <a:gd name="T22" fmla="*/ 2147483647 w 85"/>
            <a:gd name="T23" fmla="*/ 2147483647 h 63"/>
            <a:gd name="T24" fmla="*/ 2147483647 w 85"/>
            <a:gd name="T25" fmla="*/ 2147483647 h 63"/>
            <a:gd name="T26" fmla="*/ 2147483647 w 85"/>
            <a:gd name="T27" fmla="*/ 2147483647 h 63"/>
            <a:gd name="T28" fmla="*/ 2147483647 w 85"/>
            <a:gd name="T29" fmla="*/ 2147483647 h 63"/>
            <a:gd name="T30" fmla="*/ 2147483647 w 85"/>
            <a:gd name="T31" fmla="*/ 2147483647 h 63"/>
            <a:gd name="T32" fmla="*/ 2147483647 w 85"/>
            <a:gd name="T33" fmla="*/ 2147483647 h 63"/>
            <a:gd name="T34" fmla="*/ 2147483647 w 85"/>
            <a:gd name="T35" fmla="*/ 2147483647 h 63"/>
            <a:gd name="T36" fmla="*/ 2147483647 w 85"/>
            <a:gd name="T37" fmla="*/ 2147483647 h 63"/>
            <a:gd name="T38" fmla="*/ 2147483647 w 85"/>
            <a:gd name="T39" fmla="*/ 2147483647 h 63"/>
            <a:gd name="T40" fmla="*/ 2147483647 w 85"/>
            <a:gd name="T41" fmla="*/ 2147483647 h 63"/>
            <a:gd name="T42" fmla="*/ 2147483647 w 85"/>
            <a:gd name="T43" fmla="*/ 2147483647 h 63"/>
            <a:gd name="T44" fmla="*/ 2147483647 w 85"/>
            <a:gd name="T45" fmla="*/ 2147483647 h 63"/>
            <a:gd name="T46" fmla="*/ 2147483647 w 85"/>
            <a:gd name="T47" fmla="*/ 2147483647 h 63"/>
            <a:gd name="T48" fmla="*/ 2147483647 w 85"/>
            <a:gd name="T49" fmla="*/ 2147483647 h 63"/>
            <a:gd name="T50" fmla="*/ 2147483647 w 85"/>
            <a:gd name="T51" fmla="*/ 2147483647 h 63"/>
            <a:gd name="T52" fmla="*/ 2147483647 w 85"/>
            <a:gd name="T53" fmla="*/ 2147483647 h 63"/>
            <a:gd name="T54" fmla="*/ 2147483647 w 85"/>
            <a:gd name="T55" fmla="*/ 2147483647 h 63"/>
            <a:gd name="T56" fmla="*/ 2147483647 w 85"/>
            <a:gd name="T57" fmla="*/ 2147483647 h 63"/>
            <a:gd name="T58" fmla="*/ 0 w 85"/>
            <a:gd name="T59" fmla="*/ 2147483647 h 63"/>
            <a:gd name="T60" fmla="*/ 2147483647 w 85"/>
            <a:gd name="T61" fmla="*/ 2147483647 h 63"/>
            <a:gd name="T62" fmla="*/ 2147483647 w 85"/>
            <a:gd name="T63" fmla="*/ 2147483647 h 63"/>
            <a:gd name="T64" fmla="*/ 2147483647 w 85"/>
            <a:gd name="T65" fmla="*/ 2147483647 h 63"/>
            <a:gd name="T66" fmla="*/ 2147483647 w 85"/>
            <a:gd name="T67" fmla="*/ 2147483647 h 63"/>
            <a:gd name="T68" fmla="*/ 2147483647 w 85"/>
            <a:gd name="T69" fmla="*/ 0 h 63"/>
            <a:gd name="T70" fmla="*/ 2147483647 w 85"/>
            <a:gd name="T71" fmla="*/ 2147483647 h 63"/>
            <a:gd name="T72" fmla="*/ 2147483647 w 85"/>
            <a:gd name="T73" fmla="*/ 2147483647 h 63"/>
            <a:gd name="T74" fmla="*/ 2147483647 w 85"/>
            <a:gd name="T75" fmla="*/ 2147483647 h 63"/>
            <a:gd name="T76" fmla="*/ 2147483647 w 85"/>
            <a:gd name="T77" fmla="*/ 2147483647 h 63"/>
            <a:gd name="T78" fmla="*/ 2147483647 w 85"/>
            <a:gd name="T79" fmla="*/ 2147483647 h 63"/>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w 85"/>
            <a:gd name="T121" fmla="*/ 0 h 63"/>
            <a:gd name="T122" fmla="*/ 85 w 85"/>
            <a:gd name="T123" fmla="*/ 63 h 63"/>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T120" t="T121" r="T122" b="T123"/>
          <a:pathLst>
            <a:path w="85" h="63">
              <a:moveTo>
                <a:pt x="57" y="5"/>
              </a:moveTo>
              <a:lnTo>
                <a:pt x="58" y="8"/>
              </a:lnTo>
              <a:lnTo>
                <a:pt x="59" y="10"/>
              </a:lnTo>
              <a:lnTo>
                <a:pt x="57" y="12"/>
              </a:lnTo>
              <a:lnTo>
                <a:pt x="58" y="15"/>
              </a:lnTo>
              <a:lnTo>
                <a:pt x="61" y="16"/>
              </a:lnTo>
              <a:lnTo>
                <a:pt x="64" y="15"/>
              </a:lnTo>
              <a:lnTo>
                <a:pt x="69" y="15"/>
              </a:lnTo>
              <a:lnTo>
                <a:pt x="72" y="16"/>
              </a:lnTo>
              <a:lnTo>
                <a:pt x="73" y="18"/>
              </a:lnTo>
              <a:lnTo>
                <a:pt x="76" y="21"/>
              </a:lnTo>
              <a:lnTo>
                <a:pt x="77" y="24"/>
              </a:lnTo>
              <a:lnTo>
                <a:pt x="81" y="24"/>
              </a:lnTo>
              <a:lnTo>
                <a:pt x="82" y="25"/>
              </a:lnTo>
              <a:lnTo>
                <a:pt x="80" y="27"/>
              </a:lnTo>
              <a:lnTo>
                <a:pt x="78" y="29"/>
              </a:lnTo>
              <a:lnTo>
                <a:pt x="76" y="33"/>
              </a:lnTo>
              <a:lnTo>
                <a:pt x="78" y="36"/>
              </a:lnTo>
              <a:lnTo>
                <a:pt x="79" y="38"/>
              </a:lnTo>
              <a:lnTo>
                <a:pt x="81" y="38"/>
              </a:lnTo>
              <a:lnTo>
                <a:pt x="85" y="39"/>
              </a:lnTo>
              <a:lnTo>
                <a:pt x="85" y="42"/>
              </a:lnTo>
              <a:lnTo>
                <a:pt x="82" y="44"/>
              </a:lnTo>
              <a:lnTo>
                <a:pt x="81" y="47"/>
              </a:lnTo>
              <a:lnTo>
                <a:pt x="81" y="51"/>
              </a:lnTo>
              <a:lnTo>
                <a:pt x="78" y="52"/>
              </a:lnTo>
              <a:lnTo>
                <a:pt x="75" y="55"/>
              </a:lnTo>
              <a:lnTo>
                <a:pt x="74" y="53"/>
              </a:lnTo>
              <a:lnTo>
                <a:pt x="71" y="55"/>
              </a:lnTo>
              <a:lnTo>
                <a:pt x="69" y="54"/>
              </a:lnTo>
              <a:lnTo>
                <a:pt x="66" y="54"/>
              </a:lnTo>
              <a:lnTo>
                <a:pt x="61" y="58"/>
              </a:lnTo>
              <a:lnTo>
                <a:pt x="57" y="58"/>
              </a:lnTo>
              <a:lnTo>
                <a:pt x="54" y="59"/>
              </a:lnTo>
              <a:lnTo>
                <a:pt x="50" y="59"/>
              </a:lnTo>
              <a:lnTo>
                <a:pt x="47" y="63"/>
              </a:lnTo>
              <a:lnTo>
                <a:pt x="46" y="61"/>
              </a:lnTo>
              <a:lnTo>
                <a:pt x="47" y="60"/>
              </a:lnTo>
              <a:lnTo>
                <a:pt x="46" y="59"/>
              </a:lnTo>
              <a:lnTo>
                <a:pt x="46" y="56"/>
              </a:lnTo>
              <a:lnTo>
                <a:pt x="45" y="53"/>
              </a:lnTo>
              <a:lnTo>
                <a:pt x="44" y="52"/>
              </a:lnTo>
              <a:lnTo>
                <a:pt x="42" y="54"/>
              </a:lnTo>
              <a:lnTo>
                <a:pt x="38" y="55"/>
              </a:lnTo>
              <a:lnTo>
                <a:pt x="36" y="55"/>
              </a:lnTo>
              <a:lnTo>
                <a:pt x="33" y="52"/>
              </a:lnTo>
              <a:lnTo>
                <a:pt x="28" y="52"/>
              </a:lnTo>
              <a:lnTo>
                <a:pt x="25" y="48"/>
              </a:lnTo>
              <a:lnTo>
                <a:pt x="23" y="46"/>
              </a:lnTo>
              <a:lnTo>
                <a:pt x="21" y="44"/>
              </a:lnTo>
              <a:lnTo>
                <a:pt x="17" y="43"/>
              </a:lnTo>
              <a:lnTo>
                <a:pt x="14" y="41"/>
              </a:lnTo>
              <a:lnTo>
                <a:pt x="11" y="40"/>
              </a:lnTo>
              <a:lnTo>
                <a:pt x="7" y="40"/>
              </a:lnTo>
              <a:lnTo>
                <a:pt x="6" y="39"/>
              </a:lnTo>
              <a:lnTo>
                <a:pt x="3" y="38"/>
              </a:lnTo>
              <a:lnTo>
                <a:pt x="2" y="36"/>
              </a:lnTo>
              <a:lnTo>
                <a:pt x="1" y="33"/>
              </a:lnTo>
              <a:lnTo>
                <a:pt x="1" y="30"/>
              </a:lnTo>
              <a:lnTo>
                <a:pt x="0" y="28"/>
              </a:lnTo>
              <a:lnTo>
                <a:pt x="0" y="25"/>
              </a:lnTo>
              <a:lnTo>
                <a:pt x="1" y="22"/>
              </a:lnTo>
              <a:lnTo>
                <a:pt x="1" y="21"/>
              </a:lnTo>
              <a:lnTo>
                <a:pt x="4" y="18"/>
              </a:lnTo>
              <a:lnTo>
                <a:pt x="5" y="16"/>
              </a:lnTo>
              <a:lnTo>
                <a:pt x="8" y="13"/>
              </a:lnTo>
              <a:lnTo>
                <a:pt x="13" y="12"/>
              </a:lnTo>
              <a:lnTo>
                <a:pt x="13" y="7"/>
              </a:lnTo>
              <a:lnTo>
                <a:pt x="16" y="1"/>
              </a:lnTo>
              <a:lnTo>
                <a:pt x="20" y="0"/>
              </a:lnTo>
              <a:lnTo>
                <a:pt x="23" y="1"/>
              </a:lnTo>
              <a:lnTo>
                <a:pt x="28" y="1"/>
              </a:lnTo>
              <a:lnTo>
                <a:pt x="29" y="3"/>
              </a:lnTo>
              <a:lnTo>
                <a:pt x="33" y="3"/>
              </a:lnTo>
              <a:lnTo>
                <a:pt x="37" y="2"/>
              </a:lnTo>
              <a:lnTo>
                <a:pt x="40" y="5"/>
              </a:lnTo>
              <a:lnTo>
                <a:pt x="42" y="5"/>
              </a:lnTo>
              <a:lnTo>
                <a:pt x="46" y="6"/>
              </a:lnTo>
              <a:lnTo>
                <a:pt x="47" y="3"/>
              </a:lnTo>
              <a:lnTo>
                <a:pt x="52" y="1"/>
              </a:lnTo>
              <a:lnTo>
                <a:pt x="57" y="5"/>
              </a:lnTo>
              <a:close/>
            </a:path>
          </a:pathLst>
        </a:custGeom>
        <a:solidFill>
          <a:srgbClr val="01BEE7"/>
        </a:solidFill>
        <a:ln w="9525">
          <a:solidFill>
            <a:srgbClr val="000000"/>
          </a:solidFill>
          <a:miter lim="800000"/>
          <a:headEnd/>
          <a:tailEnd/>
        </a:ln>
      </xdr:spPr>
    </xdr:sp>
    <xdr:clientData/>
  </xdr:twoCellAnchor>
  <xdr:twoCellAnchor>
    <xdr:from>
      <xdr:col>6</xdr:col>
      <xdr:colOff>323850</xdr:colOff>
      <xdr:row>23</xdr:row>
      <xdr:rowOff>123825</xdr:rowOff>
    </xdr:from>
    <xdr:to>
      <xdr:col>7</xdr:col>
      <xdr:colOff>9525</xdr:colOff>
      <xdr:row>26</xdr:row>
      <xdr:rowOff>152400</xdr:rowOff>
    </xdr:to>
    <xdr:sp macro="modRegionSelect.Region_Click" textlink="">
      <xdr:nvSpPr>
        <xdr:cNvPr id="125161" name="ShapeReg_23"/>
        <xdr:cNvSpPr>
          <a:spLocks/>
        </xdr:cNvSpPr>
      </xdr:nvSpPr>
      <xdr:spPr bwMode="auto">
        <a:xfrm>
          <a:off x="3581400" y="3971925"/>
          <a:ext cx="295275" cy="514350"/>
        </a:xfrm>
        <a:custGeom>
          <a:avLst/>
          <a:gdLst>
            <a:gd name="T0" fmla="*/ 2147483647 w 31"/>
            <a:gd name="T1" fmla="*/ 2147483647 h 54"/>
            <a:gd name="T2" fmla="*/ 2147483647 w 31"/>
            <a:gd name="T3" fmla="*/ 2147483647 h 54"/>
            <a:gd name="T4" fmla="*/ 2147483647 w 31"/>
            <a:gd name="T5" fmla="*/ 2147483647 h 54"/>
            <a:gd name="T6" fmla="*/ 2147483647 w 31"/>
            <a:gd name="T7" fmla="*/ 2147483647 h 54"/>
            <a:gd name="T8" fmla="*/ 2147483647 w 31"/>
            <a:gd name="T9" fmla="*/ 2147483647 h 54"/>
            <a:gd name="T10" fmla="*/ 0 w 31"/>
            <a:gd name="T11" fmla="*/ 2147483647 h 54"/>
            <a:gd name="T12" fmla="*/ 2147483647 w 31"/>
            <a:gd name="T13" fmla="*/ 2147483647 h 54"/>
            <a:gd name="T14" fmla="*/ 2147483647 w 31"/>
            <a:gd name="T15" fmla="*/ 2147483647 h 54"/>
            <a:gd name="T16" fmla="*/ 2147483647 w 31"/>
            <a:gd name="T17" fmla="*/ 2147483647 h 54"/>
            <a:gd name="T18" fmla="*/ 2147483647 w 31"/>
            <a:gd name="T19" fmla="*/ 2147483647 h 54"/>
            <a:gd name="T20" fmla="*/ 2147483647 w 31"/>
            <a:gd name="T21" fmla="*/ 2147483647 h 54"/>
            <a:gd name="T22" fmla="*/ 2147483647 w 31"/>
            <a:gd name="T23" fmla="*/ 2147483647 h 54"/>
            <a:gd name="T24" fmla="*/ 2147483647 w 31"/>
            <a:gd name="T25" fmla="*/ 2147483647 h 54"/>
            <a:gd name="T26" fmla="*/ 2147483647 w 31"/>
            <a:gd name="T27" fmla="*/ 2147483647 h 54"/>
            <a:gd name="T28" fmla="*/ 2147483647 w 31"/>
            <a:gd name="T29" fmla="*/ 2147483647 h 54"/>
            <a:gd name="T30" fmla="*/ 2147483647 w 31"/>
            <a:gd name="T31" fmla="*/ 2147483647 h 54"/>
            <a:gd name="T32" fmla="*/ 2147483647 w 31"/>
            <a:gd name="T33" fmla="*/ 2147483647 h 54"/>
            <a:gd name="T34" fmla="*/ 2147483647 w 31"/>
            <a:gd name="T35" fmla="*/ 2147483647 h 54"/>
            <a:gd name="T36" fmla="*/ 2147483647 w 31"/>
            <a:gd name="T37" fmla="*/ 2147483647 h 54"/>
            <a:gd name="T38" fmla="*/ 2147483647 w 31"/>
            <a:gd name="T39" fmla="*/ 2147483647 h 54"/>
            <a:gd name="T40" fmla="*/ 2147483647 w 31"/>
            <a:gd name="T41" fmla="*/ 2147483647 h 54"/>
            <a:gd name="T42" fmla="*/ 2147483647 w 31"/>
            <a:gd name="T43" fmla="*/ 2147483647 h 54"/>
            <a:gd name="T44" fmla="*/ 2147483647 w 31"/>
            <a:gd name="T45" fmla="*/ 2147483647 h 54"/>
            <a:gd name="T46" fmla="*/ 2147483647 w 31"/>
            <a:gd name="T47" fmla="*/ 2147483647 h 54"/>
            <a:gd name="T48" fmla="*/ 2147483647 w 31"/>
            <a:gd name="T49" fmla="*/ 2147483647 h 54"/>
            <a:gd name="T50" fmla="*/ 2147483647 w 31"/>
            <a:gd name="T51" fmla="*/ 2147483647 h 54"/>
            <a:gd name="T52" fmla="*/ 2147483647 w 31"/>
            <a:gd name="T53" fmla="*/ 2147483647 h 54"/>
            <a:gd name="T54" fmla="*/ 2147483647 w 31"/>
            <a:gd name="T55" fmla="*/ 2147483647 h 54"/>
            <a:gd name="T56" fmla="*/ 2147483647 w 31"/>
            <a:gd name="T57" fmla="*/ 2147483647 h 54"/>
            <a:gd name="T58" fmla="*/ 2147483647 w 31"/>
            <a:gd name="T59" fmla="*/ 2147483647 h 54"/>
            <a:gd name="T60" fmla="*/ 2147483647 w 31"/>
            <a:gd name="T61" fmla="*/ 2147483647 h 54"/>
            <a:gd name="T62" fmla="*/ 2147483647 w 31"/>
            <a:gd name="T63" fmla="*/ 2147483647 h 54"/>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w 31"/>
            <a:gd name="T97" fmla="*/ 0 h 54"/>
            <a:gd name="T98" fmla="*/ 31 w 31"/>
            <a:gd name="T99" fmla="*/ 54 h 54"/>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T96" t="T97" r="T98" b="T99"/>
          <a:pathLst>
            <a:path w="31" h="54">
              <a:moveTo>
                <a:pt x="26" y="5"/>
              </a:moveTo>
              <a:lnTo>
                <a:pt x="26" y="3"/>
              </a:lnTo>
              <a:lnTo>
                <a:pt x="27" y="0"/>
              </a:lnTo>
              <a:lnTo>
                <a:pt x="24" y="1"/>
              </a:lnTo>
              <a:lnTo>
                <a:pt x="21" y="4"/>
              </a:lnTo>
              <a:lnTo>
                <a:pt x="20" y="2"/>
              </a:lnTo>
              <a:lnTo>
                <a:pt x="17" y="4"/>
              </a:lnTo>
              <a:lnTo>
                <a:pt x="15" y="3"/>
              </a:lnTo>
              <a:lnTo>
                <a:pt x="12" y="3"/>
              </a:lnTo>
              <a:lnTo>
                <a:pt x="7" y="7"/>
              </a:lnTo>
              <a:lnTo>
                <a:pt x="3" y="7"/>
              </a:lnTo>
              <a:lnTo>
                <a:pt x="0" y="8"/>
              </a:lnTo>
              <a:lnTo>
                <a:pt x="0" y="13"/>
              </a:lnTo>
              <a:lnTo>
                <a:pt x="1" y="15"/>
              </a:lnTo>
              <a:lnTo>
                <a:pt x="2" y="18"/>
              </a:lnTo>
              <a:lnTo>
                <a:pt x="1" y="24"/>
              </a:lnTo>
              <a:lnTo>
                <a:pt x="3" y="27"/>
              </a:lnTo>
              <a:lnTo>
                <a:pt x="5" y="30"/>
              </a:lnTo>
              <a:lnTo>
                <a:pt x="7" y="30"/>
              </a:lnTo>
              <a:lnTo>
                <a:pt x="9" y="33"/>
              </a:lnTo>
              <a:lnTo>
                <a:pt x="10" y="35"/>
              </a:lnTo>
              <a:lnTo>
                <a:pt x="11" y="37"/>
              </a:lnTo>
              <a:lnTo>
                <a:pt x="13" y="38"/>
              </a:lnTo>
              <a:lnTo>
                <a:pt x="15" y="38"/>
              </a:lnTo>
              <a:lnTo>
                <a:pt x="15" y="40"/>
              </a:lnTo>
              <a:lnTo>
                <a:pt x="13" y="41"/>
              </a:lnTo>
              <a:lnTo>
                <a:pt x="14" y="43"/>
              </a:lnTo>
              <a:lnTo>
                <a:pt x="14" y="46"/>
              </a:lnTo>
              <a:lnTo>
                <a:pt x="15" y="48"/>
              </a:lnTo>
              <a:lnTo>
                <a:pt x="18" y="50"/>
              </a:lnTo>
              <a:lnTo>
                <a:pt x="20" y="50"/>
              </a:lnTo>
              <a:lnTo>
                <a:pt x="23" y="51"/>
              </a:lnTo>
              <a:lnTo>
                <a:pt x="24" y="51"/>
              </a:lnTo>
              <a:lnTo>
                <a:pt x="24" y="54"/>
              </a:lnTo>
              <a:lnTo>
                <a:pt x="26" y="54"/>
              </a:lnTo>
              <a:lnTo>
                <a:pt x="26" y="52"/>
              </a:lnTo>
              <a:lnTo>
                <a:pt x="28" y="50"/>
              </a:lnTo>
              <a:lnTo>
                <a:pt x="30" y="47"/>
              </a:lnTo>
              <a:lnTo>
                <a:pt x="29" y="46"/>
              </a:lnTo>
              <a:lnTo>
                <a:pt x="28" y="44"/>
              </a:lnTo>
              <a:lnTo>
                <a:pt x="28" y="43"/>
              </a:lnTo>
              <a:lnTo>
                <a:pt x="29" y="42"/>
              </a:lnTo>
              <a:lnTo>
                <a:pt x="28" y="40"/>
              </a:lnTo>
              <a:lnTo>
                <a:pt x="27" y="39"/>
              </a:lnTo>
              <a:lnTo>
                <a:pt x="29" y="35"/>
              </a:lnTo>
              <a:lnTo>
                <a:pt x="29" y="33"/>
              </a:lnTo>
              <a:lnTo>
                <a:pt x="29" y="32"/>
              </a:lnTo>
              <a:lnTo>
                <a:pt x="30" y="31"/>
              </a:lnTo>
              <a:lnTo>
                <a:pt x="30" y="29"/>
              </a:lnTo>
              <a:lnTo>
                <a:pt x="28" y="29"/>
              </a:lnTo>
              <a:lnTo>
                <a:pt x="26" y="30"/>
              </a:lnTo>
              <a:lnTo>
                <a:pt x="24" y="28"/>
              </a:lnTo>
              <a:lnTo>
                <a:pt x="27" y="28"/>
              </a:lnTo>
              <a:lnTo>
                <a:pt x="27" y="25"/>
              </a:lnTo>
              <a:lnTo>
                <a:pt x="27" y="23"/>
              </a:lnTo>
              <a:lnTo>
                <a:pt x="26" y="20"/>
              </a:lnTo>
              <a:lnTo>
                <a:pt x="25" y="18"/>
              </a:lnTo>
              <a:lnTo>
                <a:pt x="27" y="16"/>
              </a:lnTo>
              <a:lnTo>
                <a:pt x="29" y="14"/>
              </a:lnTo>
              <a:lnTo>
                <a:pt x="31" y="13"/>
              </a:lnTo>
              <a:lnTo>
                <a:pt x="31" y="9"/>
              </a:lnTo>
              <a:lnTo>
                <a:pt x="29" y="6"/>
              </a:lnTo>
              <a:lnTo>
                <a:pt x="27" y="6"/>
              </a:lnTo>
              <a:lnTo>
                <a:pt x="26" y="5"/>
              </a:lnTo>
              <a:close/>
            </a:path>
          </a:pathLst>
        </a:custGeom>
        <a:solidFill>
          <a:srgbClr val="01BEE7"/>
        </a:solidFill>
        <a:ln w="9525">
          <a:solidFill>
            <a:srgbClr val="000000"/>
          </a:solidFill>
          <a:miter lim="800000"/>
          <a:headEnd/>
          <a:tailEnd/>
        </a:ln>
      </xdr:spPr>
    </xdr:sp>
    <xdr:clientData/>
  </xdr:twoCellAnchor>
  <xdr:twoCellAnchor>
    <xdr:from>
      <xdr:col>6</xdr:col>
      <xdr:colOff>514350</xdr:colOff>
      <xdr:row>24</xdr:row>
      <xdr:rowOff>114300</xdr:rowOff>
    </xdr:from>
    <xdr:to>
      <xdr:col>7</xdr:col>
      <xdr:colOff>171450</xdr:colOff>
      <xdr:row>27</xdr:row>
      <xdr:rowOff>85725</xdr:rowOff>
    </xdr:to>
    <xdr:sp macro="modRegionSelect.Region_Click" textlink="">
      <xdr:nvSpPr>
        <xdr:cNvPr id="125162" name="ShapeReg_61"/>
        <xdr:cNvSpPr>
          <a:spLocks/>
        </xdr:cNvSpPr>
      </xdr:nvSpPr>
      <xdr:spPr bwMode="auto">
        <a:xfrm>
          <a:off x="3771900" y="4124325"/>
          <a:ext cx="266700" cy="457200"/>
        </a:xfrm>
        <a:custGeom>
          <a:avLst/>
          <a:gdLst>
            <a:gd name="T0" fmla="*/ 2147483647 w 28"/>
            <a:gd name="T1" fmla="*/ 0 h 48"/>
            <a:gd name="T2" fmla="*/ 2147483647 w 28"/>
            <a:gd name="T3" fmla="*/ 2147483647 h 48"/>
            <a:gd name="T4" fmla="*/ 2147483647 w 28"/>
            <a:gd name="T5" fmla="*/ 2147483647 h 48"/>
            <a:gd name="T6" fmla="*/ 2147483647 w 28"/>
            <a:gd name="T7" fmla="*/ 2147483647 h 48"/>
            <a:gd name="T8" fmla="*/ 2147483647 w 28"/>
            <a:gd name="T9" fmla="*/ 2147483647 h 48"/>
            <a:gd name="T10" fmla="*/ 2147483647 w 28"/>
            <a:gd name="T11" fmla="*/ 2147483647 h 48"/>
            <a:gd name="T12" fmla="*/ 2147483647 w 28"/>
            <a:gd name="T13" fmla="*/ 2147483647 h 48"/>
            <a:gd name="T14" fmla="*/ 2147483647 w 28"/>
            <a:gd name="T15" fmla="*/ 2147483647 h 48"/>
            <a:gd name="T16" fmla="*/ 2147483647 w 28"/>
            <a:gd name="T17" fmla="*/ 2147483647 h 48"/>
            <a:gd name="T18" fmla="*/ 2147483647 w 28"/>
            <a:gd name="T19" fmla="*/ 2147483647 h 48"/>
            <a:gd name="T20" fmla="*/ 2147483647 w 28"/>
            <a:gd name="T21" fmla="*/ 2147483647 h 48"/>
            <a:gd name="T22" fmla="*/ 2147483647 w 28"/>
            <a:gd name="T23" fmla="*/ 2147483647 h 48"/>
            <a:gd name="T24" fmla="*/ 2147483647 w 28"/>
            <a:gd name="T25" fmla="*/ 2147483647 h 48"/>
            <a:gd name="T26" fmla="*/ 2147483647 w 28"/>
            <a:gd name="T27" fmla="*/ 2147483647 h 48"/>
            <a:gd name="T28" fmla="*/ 2147483647 w 28"/>
            <a:gd name="T29" fmla="*/ 2147483647 h 48"/>
            <a:gd name="T30" fmla="*/ 2147483647 w 28"/>
            <a:gd name="T31" fmla="*/ 2147483647 h 48"/>
            <a:gd name="T32" fmla="*/ 2147483647 w 28"/>
            <a:gd name="T33" fmla="*/ 2147483647 h 48"/>
            <a:gd name="T34" fmla="*/ 2147483647 w 28"/>
            <a:gd name="T35" fmla="*/ 2147483647 h 48"/>
            <a:gd name="T36" fmla="*/ 2147483647 w 28"/>
            <a:gd name="T37" fmla="*/ 2147483647 h 48"/>
            <a:gd name="T38" fmla="*/ 2147483647 w 28"/>
            <a:gd name="T39" fmla="*/ 2147483647 h 48"/>
            <a:gd name="T40" fmla="*/ 2147483647 w 28"/>
            <a:gd name="T41" fmla="*/ 2147483647 h 48"/>
            <a:gd name="T42" fmla="*/ 2147483647 w 28"/>
            <a:gd name="T43" fmla="*/ 2147483647 h 48"/>
            <a:gd name="T44" fmla="*/ 2147483647 w 28"/>
            <a:gd name="T45" fmla="*/ 2147483647 h 48"/>
            <a:gd name="T46" fmla="*/ 2147483647 w 28"/>
            <a:gd name="T47" fmla="*/ 2147483647 h 48"/>
            <a:gd name="T48" fmla="*/ 2147483647 w 28"/>
            <a:gd name="T49" fmla="*/ 2147483647 h 48"/>
            <a:gd name="T50" fmla="*/ 2147483647 w 28"/>
            <a:gd name="T51" fmla="*/ 2147483647 h 48"/>
            <a:gd name="T52" fmla="*/ 2147483647 w 28"/>
            <a:gd name="T53" fmla="*/ 2147483647 h 48"/>
            <a:gd name="T54" fmla="*/ 2147483647 w 28"/>
            <a:gd name="T55" fmla="*/ 2147483647 h 48"/>
            <a:gd name="T56" fmla="*/ 2147483647 w 28"/>
            <a:gd name="T57" fmla="*/ 2147483647 h 48"/>
            <a:gd name="T58" fmla="*/ 0 w 28"/>
            <a:gd name="T59" fmla="*/ 2147483647 h 48"/>
            <a:gd name="T60" fmla="*/ 2147483647 w 28"/>
            <a:gd name="T61" fmla="*/ 2147483647 h 48"/>
            <a:gd name="T62" fmla="*/ 0 w 28"/>
            <a:gd name="T63" fmla="*/ 2147483647 h 48"/>
            <a:gd name="T64" fmla="*/ 2147483647 w 28"/>
            <a:gd name="T65" fmla="*/ 2147483647 h 48"/>
            <a:gd name="T66" fmla="*/ 2147483647 w 28"/>
            <a:gd name="T67" fmla="*/ 2147483647 h 48"/>
            <a:gd name="T68" fmla="*/ 2147483647 w 28"/>
            <a:gd name="T69" fmla="*/ 2147483647 h 48"/>
            <a:gd name="T70" fmla="*/ 2147483647 w 28"/>
            <a:gd name="T71" fmla="*/ 2147483647 h 48"/>
            <a:gd name="T72" fmla="*/ 2147483647 w 28"/>
            <a:gd name="T73" fmla="*/ 2147483647 h 48"/>
            <a:gd name="T74" fmla="*/ 2147483647 w 28"/>
            <a:gd name="T75" fmla="*/ 2147483647 h 48"/>
            <a:gd name="T76" fmla="*/ 2147483647 w 28"/>
            <a:gd name="T77" fmla="*/ 2147483647 h 48"/>
            <a:gd name="T78" fmla="*/ 2147483647 w 28"/>
            <a:gd name="T79" fmla="*/ 2147483647 h 48"/>
            <a:gd name="T80" fmla="*/ 2147483647 w 28"/>
            <a:gd name="T81" fmla="*/ 2147483647 h 48"/>
            <a:gd name="T82" fmla="*/ 2147483647 w 28"/>
            <a:gd name="T83" fmla="*/ 2147483647 h 48"/>
            <a:gd name="T84" fmla="*/ 2147483647 w 28"/>
            <a:gd name="T85" fmla="*/ 2147483647 h 48"/>
            <a:gd name="T86" fmla="*/ 2147483647 w 28"/>
            <a:gd name="T87" fmla="*/ 2147483647 h 48"/>
            <a:gd name="T88" fmla="*/ 2147483647 w 28"/>
            <a:gd name="T89" fmla="*/ 2147483647 h 48"/>
            <a:gd name="T90" fmla="*/ 2147483647 w 28"/>
            <a:gd name="T91" fmla="*/ 2147483647 h 48"/>
            <a:gd name="T92" fmla="*/ 2147483647 w 28"/>
            <a:gd name="T93" fmla="*/ 2147483647 h 48"/>
            <a:gd name="T94" fmla="*/ 2147483647 w 28"/>
            <a:gd name="T95" fmla="*/ 2147483647 h 48"/>
            <a:gd name="T96" fmla="*/ 2147483647 w 28"/>
            <a:gd name="T97" fmla="*/ 2147483647 h 48"/>
            <a:gd name="T98" fmla="*/ 2147483647 w 28"/>
            <a:gd name="T99" fmla="*/ 2147483647 h 48"/>
            <a:gd name="T100" fmla="*/ 2147483647 w 28"/>
            <a:gd name="T101" fmla="*/ 2147483647 h 48"/>
            <a:gd name="T102" fmla="*/ 2147483647 w 28"/>
            <a:gd name="T103" fmla="*/ 2147483647 h 48"/>
            <a:gd name="T104" fmla="*/ 2147483647 w 28"/>
            <a:gd name="T105" fmla="*/ 2147483647 h 48"/>
            <a:gd name="T106" fmla="*/ 2147483647 w 28"/>
            <a:gd name="T107" fmla="*/ 2147483647 h 48"/>
            <a:gd name="T108" fmla="*/ 2147483647 w 28"/>
            <a:gd name="T109" fmla="*/ 0 h 48"/>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w 28"/>
            <a:gd name="T166" fmla="*/ 0 h 48"/>
            <a:gd name="T167" fmla="*/ 28 w 28"/>
            <a:gd name="T168" fmla="*/ 48 h 48"/>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T165" t="T166" r="T167" b="T168"/>
          <a:pathLst>
            <a:path w="28" h="48">
              <a:moveTo>
                <a:pt x="7" y="0"/>
              </a:moveTo>
              <a:lnTo>
                <a:pt x="8" y="3"/>
              </a:lnTo>
              <a:lnTo>
                <a:pt x="11" y="5"/>
              </a:lnTo>
              <a:lnTo>
                <a:pt x="14" y="6"/>
              </a:lnTo>
              <a:lnTo>
                <a:pt x="15" y="5"/>
              </a:lnTo>
              <a:lnTo>
                <a:pt x="19" y="5"/>
              </a:lnTo>
              <a:lnTo>
                <a:pt x="21" y="4"/>
              </a:lnTo>
              <a:lnTo>
                <a:pt x="22" y="6"/>
              </a:lnTo>
              <a:lnTo>
                <a:pt x="21" y="9"/>
              </a:lnTo>
              <a:lnTo>
                <a:pt x="24" y="12"/>
              </a:lnTo>
              <a:lnTo>
                <a:pt x="25" y="15"/>
              </a:lnTo>
              <a:lnTo>
                <a:pt x="27" y="18"/>
              </a:lnTo>
              <a:lnTo>
                <a:pt x="27" y="21"/>
              </a:lnTo>
              <a:lnTo>
                <a:pt x="28" y="23"/>
              </a:lnTo>
              <a:lnTo>
                <a:pt x="27" y="25"/>
              </a:lnTo>
              <a:lnTo>
                <a:pt x="25" y="28"/>
              </a:lnTo>
              <a:lnTo>
                <a:pt x="26" y="30"/>
              </a:lnTo>
              <a:lnTo>
                <a:pt x="23" y="33"/>
              </a:lnTo>
              <a:lnTo>
                <a:pt x="21" y="34"/>
              </a:lnTo>
              <a:lnTo>
                <a:pt x="20" y="37"/>
              </a:lnTo>
              <a:lnTo>
                <a:pt x="19" y="38"/>
              </a:lnTo>
              <a:lnTo>
                <a:pt x="16" y="39"/>
              </a:lnTo>
              <a:lnTo>
                <a:pt x="16" y="42"/>
              </a:lnTo>
              <a:lnTo>
                <a:pt x="13" y="45"/>
              </a:lnTo>
              <a:lnTo>
                <a:pt x="9" y="44"/>
              </a:lnTo>
              <a:lnTo>
                <a:pt x="7" y="45"/>
              </a:lnTo>
              <a:lnTo>
                <a:pt x="6" y="45"/>
              </a:lnTo>
              <a:lnTo>
                <a:pt x="5" y="48"/>
              </a:lnTo>
              <a:lnTo>
                <a:pt x="2" y="48"/>
              </a:lnTo>
              <a:lnTo>
                <a:pt x="0" y="45"/>
              </a:lnTo>
              <a:lnTo>
                <a:pt x="1" y="44"/>
              </a:lnTo>
              <a:lnTo>
                <a:pt x="0" y="41"/>
              </a:lnTo>
              <a:lnTo>
                <a:pt x="4" y="38"/>
              </a:lnTo>
              <a:lnTo>
                <a:pt x="6" y="38"/>
              </a:lnTo>
              <a:lnTo>
                <a:pt x="6" y="36"/>
              </a:lnTo>
              <a:lnTo>
                <a:pt x="10" y="31"/>
              </a:lnTo>
              <a:lnTo>
                <a:pt x="9" y="30"/>
              </a:lnTo>
              <a:lnTo>
                <a:pt x="8" y="28"/>
              </a:lnTo>
              <a:lnTo>
                <a:pt x="8" y="27"/>
              </a:lnTo>
              <a:lnTo>
                <a:pt x="9" y="26"/>
              </a:lnTo>
              <a:lnTo>
                <a:pt x="8" y="24"/>
              </a:lnTo>
              <a:lnTo>
                <a:pt x="7" y="23"/>
              </a:lnTo>
              <a:lnTo>
                <a:pt x="9" y="20"/>
              </a:lnTo>
              <a:lnTo>
                <a:pt x="9" y="16"/>
              </a:lnTo>
              <a:lnTo>
                <a:pt x="10" y="15"/>
              </a:lnTo>
              <a:lnTo>
                <a:pt x="10" y="13"/>
              </a:lnTo>
              <a:lnTo>
                <a:pt x="8" y="13"/>
              </a:lnTo>
              <a:lnTo>
                <a:pt x="6" y="14"/>
              </a:lnTo>
              <a:lnTo>
                <a:pt x="4" y="12"/>
              </a:lnTo>
              <a:lnTo>
                <a:pt x="7" y="11"/>
              </a:lnTo>
              <a:lnTo>
                <a:pt x="7" y="9"/>
              </a:lnTo>
              <a:lnTo>
                <a:pt x="7" y="7"/>
              </a:lnTo>
              <a:lnTo>
                <a:pt x="6" y="4"/>
              </a:lnTo>
              <a:lnTo>
                <a:pt x="5" y="2"/>
              </a:lnTo>
              <a:lnTo>
                <a:pt x="7" y="0"/>
              </a:lnTo>
              <a:close/>
            </a:path>
          </a:pathLst>
        </a:custGeom>
        <a:solidFill>
          <a:srgbClr val="01BEE7"/>
        </a:solidFill>
        <a:ln w="9525">
          <a:solidFill>
            <a:srgbClr val="000000"/>
          </a:solidFill>
          <a:miter lim="800000"/>
          <a:headEnd/>
          <a:tailEnd/>
        </a:ln>
      </xdr:spPr>
    </xdr:sp>
    <xdr:clientData/>
  </xdr:twoCellAnchor>
  <xdr:twoCellAnchor>
    <xdr:from>
      <xdr:col>1</xdr:col>
      <xdr:colOff>0</xdr:colOff>
      <xdr:row>23</xdr:row>
      <xdr:rowOff>28575</xdr:rowOff>
    </xdr:from>
    <xdr:to>
      <xdr:col>1</xdr:col>
      <xdr:colOff>114300</xdr:colOff>
      <xdr:row>24</xdr:row>
      <xdr:rowOff>47625</xdr:rowOff>
    </xdr:to>
    <xdr:sp macro="modRegionSelect.Region_Click" textlink="">
      <xdr:nvSpPr>
        <xdr:cNvPr id="125163" name="ShapeReg_46"/>
        <xdr:cNvSpPr>
          <a:spLocks/>
        </xdr:cNvSpPr>
      </xdr:nvSpPr>
      <xdr:spPr bwMode="auto">
        <a:xfrm>
          <a:off x="209550" y="3876675"/>
          <a:ext cx="114300" cy="180975"/>
        </a:xfrm>
        <a:custGeom>
          <a:avLst/>
          <a:gdLst>
            <a:gd name="T0" fmla="*/ 2147483647 w 12"/>
            <a:gd name="T1" fmla="*/ 2147483647 h 19"/>
            <a:gd name="T2" fmla="*/ 2147483647 w 12"/>
            <a:gd name="T3" fmla="*/ 2147483647 h 19"/>
            <a:gd name="T4" fmla="*/ 2147483647 w 12"/>
            <a:gd name="T5" fmla="*/ 0 h 19"/>
            <a:gd name="T6" fmla="*/ 2147483647 w 12"/>
            <a:gd name="T7" fmla="*/ 0 h 19"/>
            <a:gd name="T8" fmla="*/ 2147483647 w 12"/>
            <a:gd name="T9" fmla="*/ 2147483647 h 19"/>
            <a:gd name="T10" fmla="*/ 2147483647 w 12"/>
            <a:gd name="T11" fmla="*/ 2147483647 h 19"/>
            <a:gd name="T12" fmla="*/ 2147483647 w 12"/>
            <a:gd name="T13" fmla="*/ 2147483647 h 19"/>
            <a:gd name="T14" fmla="*/ 2147483647 w 12"/>
            <a:gd name="T15" fmla="*/ 2147483647 h 19"/>
            <a:gd name="T16" fmla="*/ 2147483647 w 12"/>
            <a:gd name="T17" fmla="*/ 2147483647 h 19"/>
            <a:gd name="T18" fmla="*/ 2147483647 w 12"/>
            <a:gd name="T19" fmla="*/ 2147483647 h 19"/>
            <a:gd name="T20" fmla="*/ 2147483647 w 12"/>
            <a:gd name="T21" fmla="*/ 2147483647 h 19"/>
            <a:gd name="T22" fmla="*/ 2147483647 w 12"/>
            <a:gd name="T23" fmla="*/ 2147483647 h 19"/>
            <a:gd name="T24" fmla="*/ 2147483647 w 12"/>
            <a:gd name="T25" fmla="*/ 2147483647 h 19"/>
            <a:gd name="T26" fmla="*/ 2147483647 w 12"/>
            <a:gd name="T27" fmla="*/ 2147483647 h 19"/>
            <a:gd name="T28" fmla="*/ 2147483647 w 12"/>
            <a:gd name="T29" fmla="*/ 2147483647 h 19"/>
            <a:gd name="T30" fmla="*/ 2147483647 w 12"/>
            <a:gd name="T31" fmla="*/ 2147483647 h 19"/>
            <a:gd name="T32" fmla="*/ 2147483647 w 12"/>
            <a:gd name="T33" fmla="*/ 2147483647 h 19"/>
            <a:gd name="T34" fmla="*/ 2147483647 w 12"/>
            <a:gd name="T35" fmla="*/ 2147483647 h 19"/>
            <a:gd name="T36" fmla="*/ 2147483647 w 12"/>
            <a:gd name="T37" fmla="*/ 2147483647 h 19"/>
            <a:gd name="T38" fmla="*/ 2147483647 w 12"/>
            <a:gd name="T39" fmla="*/ 2147483647 h 19"/>
            <a:gd name="T40" fmla="*/ 0 w 12"/>
            <a:gd name="T41" fmla="*/ 2147483647 h 19"/>
            <a:gd name="T42" fmla="*/ 2147483647 w 12"/>
            <a:gd name="T43" fmla="*/ 2147483647 h 19"/>
            <a:gd name="T44" fmla="*/ 2147483647 w 12"/>
            <a:gd name="T45" fmla="*/ 2147483647 h 19"/>
            <a:gd name="T46" fmla="*/ 2147483647 w 12"/>
            <a:gd name="T47" fmla="*/ 2147483647 h 19"/>
            <a:gd name="T48" fmla="*/ 2147483647 w 12"/>
            <a:gd name="T49" fmla="*/ 2147483647 h 19"/>
            <a:gd name="T50" fmla="*/ 2147483647 w 12"/>
            <a:gd name="T51" fmla="*/ 2147483647 h 19"/>
            <a:gd name="T52" fmla="*/ 2147483647 w 12"/>
            <a:gd name="T53" fmla="*/ 2147483647 h 19"/>
            <a:gd name="T54" fmla="*/ 2147483647 w 12"/>
            <a:gd name="T55" fmla="*/ 2147483647 h 19"/>
            <a:gd name="T56" fmla="*/ 2147483647 w 12"/>
            <a:gd name="T57" fmla="*/ 2147483647 h 19"/>
            <a:gd name="T58" fmla="*/ 2147483647 w 12"/>
            <a:gd name="T59" fmla="*/ 2147483647 h 19"/>
            <a:gd name="T60" fmla="*/ 2147483647 w 12"/>
            <a:gd name="T61" fmla="*/ 2147483647 h 19"/>
            <a:gd name="T62" fmla="*/ 2147483647 w 12"/>
            <a:gd name="T63" fmla="*/ 2147483647 h 19"/>
            <a:gd name="T64" fmla="*/ 2147483647 w 12"/>
            <a:gd name="T65" fmla="*/ 2147483647 h 19"/>
            <a:gd name="T66" fmla="*/ 2147483647 w 12"/>
            <a:gd name="T67" fmla="*/ 2147483647 h 19"/>
            <a:gd name="T68" fmla="*/ 2147483647 w 12"/>
            <a:gd name="T69" fmla="*/ 2147483647 h 19"/>
            <a:gd name="T70" fmla="*/ 2147483647 w 12"/>
            <a:gd name="T71" fmla="*/ 2147483647 h 19"/>
            <a:gd name="T72" fmla="*/ 2147483647 w 12"/>
            <a:gd name="T73" fmla="*/ 2147483647 h 19"/>
            <a:gd name="T74" fmla="*/ 2147483647 w 12"/>
            <a:gd name="T75" fmla="*/ 2147483647 h 19"/>
            <a:gd name="T76" fmla="*/ 2147483647 w 12"/>
            <a:gd name="T77" fmla="*/ 2147483647 h 19"/>
            <a:gd name="T78" fmla="*/ 2147483647 w 12"/>
            <a:gd name="T79" fmla="*/ 2147483647 h 19"/>
            <a:gd name="T80" fmla="*/ 2147483647 w 12"/>
            <a:gd name="T81" fmla="*/ 2147483647 h 19"/>
            <a:gd name="T82" fmla="*/ 2147483647 w 12"/>
            <a:gd name="T83" fmla="*/ 2147483647 h 19"/>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w 12"/>
            <a:gd name="T127" fmla="*/ 0 h 19"/>
            <a:gd name="T128" fmla="*/ 12 w 12"/>
            <a:gd name="T129" fmla="*/ 19 h 19"/>
          </a:gdLst>
          <a:ahLst/>
          <a:cxnLst>
            <a:cxn ang="T84">
              <a:pos x="T0" y="T1"/>
            </a:cxn>
            <a:cxn ang="T85">
              <a:pos x="T2" y="T3"/>
            </a:cxn>
            <a:cxn ang="T86">
              <a:pos x="T4" y="T5"/>
            </a:cxn>
            <a:cxn ang="T87">
              <a:pos x="T6" y="T7"/>
            </a:cxn>
            <a:cxn ang="T88">
              <a:pos x="T8" y="T9"/>
            </a:cxn>
            <a:cxn ang="T89">
              <a:pos x="T10" y="T11"/>
            </a:cxn>
            <a:cxn ang="T90">
              <a:pos x="T12" y="T13"/>
            </a:cxn>
            <a:cxn ang="T91">
              <a:pos x="T14" y="T15"/>
            </a:cxn>
            <a:cxn ang="T92">
              <a:pos x="T16" y="T17"/>
            </a:cxn>
            <a:cxn ang="T93">
              <a:pos x="T18" y="T19"/>
            </a:cxn>
            <a:cxn ang="T94">
              <a:pos x="T20" y="T21"/>
            </a:cxn>
            <a:cxn ang="T95">
              <a:pos x="T22" y="T23"/>
            </a:cxn>
            <a:cxn ang="T96">
              <a:pos x="T24" y="T25"/>
            </a:cxn>
            <a:cxn ang="T97">
              <a:pos x="T26" y="T27"/>
            </a:cxn>
            <a:cxn ang="T98">
              <a:pos x="T28" y="T29"/>
            </a:cxn>
            <a:cxn ang="T99">
              <a:pos x="T30" y="T31"/>
            </a:cxn>
            <a:cxn ang="T100">
              <a:pos x="T32" y="T33"/>
            </a:cxn>
            <a:cxn ang="T101">
              <a:pos x="T34" y="T35"/>
            </a:cxn>
            <a:cxn ang="T102">
              <a:pos x="T36" y="T37"/>
            </a:cxn>
            <a:cxn ang="T103">
              <a:pos x="T38" y="T39"/>
            </a:cxn>
            <a:cxn ang="T104">
              <a:pos x="T40" y="T41"/>
            </a:cxn>
            <a:cxn ang="T105">
              <a:pos x="T42" y="T43"/>
            </a:cxn>
            <a:cxn ang="T106">
              <a:pos x="T44" y="T45"/>
            </a:cxn>
            <a:cxn ang="T107">
              <a:pos x="T46" y="T47"/>
            </a:cxn>
            <a:cxn ang="T108">
              <a:pos x="T48" y="T49"/>
            </a:cxn>
            <a:cxn ang="T109">
              <a:pos x="T50" y="T51"/>
            </a:cxn>
            <a:cxn ang="T110">
              <a:pos x="T52" y="T53"/>
            </a:cxn>
            <a:cxn ang="T111">
              <a:pos x="T54" y="T55"/>
            </a:cxn>
            <a:cxn ang="T112">
              <a:pos x="T56" y="T57"/>
            </a:cxn>
            <a:cxn ang="T113">
              <a:pos x="T58" y="T59"/>
            </a:cxn>
            <a:cxn ang="T114">
              <a:pos x="T60" y="T61"/>
            </a:cxn>
            <a:cxn ang="T115">
              <a:pos x="T62" y="T63"/>
            </a:cxn>
            <a:cxn ang="T116">
              <a:pos x="T64" y="T65"/>
            </a:cxn>
            <a:cxn ang="T117">
              <a:pos x="T66" y="T67"/>
            </a:cxn>
            <a:cxn ang="T118">
              <a:pos x="T68" y="T69"/>
            </a:cxn>
            <a:cxn ang="T119">
              <a:pos x="T70" y="T71"/>
            </a:cxn>
            <a:cxn ang="T120">
              <a:pos x="T72" y="T73"/>
            </a:cxn>
            <a:cxn ang="T121">
              <a:pos x="T74" y="T75"/>
            </a:cxn>
            <a:cxn ang="T122">
              <a:pos x="T76" y="T77"/>
            </a:cxn>
            <a:cxn ang="T123">
              <a:pos x="T78" y="T79"/>
            </a:cxn>
            <a:cxn ang="T124">
              <a:pos x="T80" y="T81"/>
            </a:cxn>
            <a:cxn ang="T125">
              <a:pos x="T82" y="T83"/>
            </a:cxn>
          </a:cxnLst>
          <a:rect l="T126" t="T127" r="T128" b="T129"/>
          <a:pathLst>
            <a:path w="12" h="19">
              <a:moveTo>
                <a:pt x="5" y="2"/>
              </a:moveTo>
              <a:lnTo>
                <a:pt x="4" y="1"/>
              </a:lnTo>
              <a:lnTo>
                <a:pt x="3" y="0"/>
              </a:lnTo>
              <a:lnTo>
                <a:pt x="2" y="0"/>
              </a:lnTo>
              <a:lnTo>
                <a:pt x="2" y="1"/>
              </a:lnTo>
              <a:lnTo>
                <a:pt x="2" y="2"/>
              </a:lnTo>
              <a:lnTo>
                <a:pt x="5" y="5"/>
              </a:lnTo>
              <a:lnTo>
                <a:pt x="7" y="5"/>
              </a:lnTo>
              <a:lnTo>
                <a:pt x="8" y="6"/>
              </a:lnTo>
              <a:lnTo>
                <a:pt x="9" y="7"/>
              </a:lnTo>
              <a:lnTo>
                <a:pt x="8" y="8"/>
              </a:lnTo>
              <a:lnTo>
                <a:pt x="7" y="8"/>
              </a:lnTo>
              <a:lnTo>
                <a:pt x="6" y="10"/>
              </a:lnTo>
              <a:lnTo>
                <a:pt x="5" y="10"/>
              </a:lnTo>
              <a:lnTo>
                <a:pt x="5" y="12"/>
              </a:lnTo>
              <a:lnTo>
                <a:pt x="5" y="13"/>
              </a:lnTo>
              <a:lnTo>
                <a:pt x="5" y="14"/>
              </a:lnTo>
              <a:lnTo>
                <a:pt x="2" y="14"/>
              </a:lnTo>
              <a:lnTo>
                <a:pt x="1" y="14"/>
              </a:lnTo>
              <a:lnTo>
                <a:pt x="0" y="15"/>
              </a:lnTo>
              <a:lnTo>
                <a:pt x="2" y="18"/>
              </a:lnTo>
              <a:lnTo>
                <a:pt x="3" y="19"/>
              </a:lnTo>
              <a:lnTo>
                <a:pt x="3" y="18"/>
              </a:lnTo>
              <a:lnTo>
                <a:pt x="5" y="18"/>
              </a:lnTo>
              <a:lnTo>
                <a:pt x="5" y="17"/>
              </a:lnTo>
              <a:lnTo>
                <a:pt x="6" y="16"/>
              </a:lnTo>
              <a:lnTo>
                <a:pt x="7" y="15"/>
              </a:lnTo>
              <a:lnTo>
                <a:pt x="9" y="13"/>
              </a:lnTo>
              <a:lnTo>
                <a:pt x="10" y="12"/>
              </a:lnTo>
              <a:lnTo>
                <a:pt x="11" y="11"/>
              </a:lnTo>
              <a:lnTo>
                <a:pt x="12" y="13"/>
              </a:lnTo>
              <a:lnTo>
                <a:pt x="12" y="11"/>
              </a:lnTo>
              <a:lnTo>
                <a:pt x="12" y="8"/>
              </a:lnTo>
              <a:lnTo>
                <a:pt x="12" y="6"/>
              </a:lnTo>
              <a:lnTo>
                <a:pt x="11" y="6"/>
              </a:lnTo>
              <a:lnTo>
                <a:pt x="11" y="5"/>
              </a:lnTo>
              <a:lnTo>
                <a:pt x="9" y="4"/>
              </a:lnTo>
              <a:lnTo>
                <a:pt x="9" y="3"/>
              </a:lnTo>
              <a:lnTo>
                <a:pt x="7" y="2"/>
              </a:lnTo>
              <a:lnTo>
                <a:pt x="7" y="3"/>
              </a:lnTo>
              <a:lnTo>
                <a:pt x="5" y="2"/>
              </a:lnTo>
              <a:close/>
            </a:path>
          </a:pathLst>
        </a:custGeom>
        <a:solidFill>
          <a:srgbClr val="FC8B8B"/>
        </a:solidFill>
        <a:ln w="9525">
          <a:solidFill>
            <a:srgbClr val="000000"/>
          </a:solidFill>
          <a:miter lim="800000"/>
          <a:headEnd/>
          <a:tailEnd/>
        </a:ln>
      </xdr:spPr>
    </xdr:sp>
    <xdr:clientData/>
  </xdr:twoCellAnchor>
  <xdr:twoCellAnchor>
    <xdr:from>
      <xdr:col>3</xdr:col>
      <xdr:colOff>133350</xdr:colOff>
      <xdr:row>26</xdr:row>
      <xdr:rowOff>123825</xdr:rowOff>
    </xdr:from>
    <xdr:to>
      <xdr:col>3</xdr:col>
      <xdr:colOff>219075</xdr:colOff>
      <xdr:row>27</xdr:row>
      <xdr:rowOff>47625</xdr:rowOff>
    </xdr:to>
    <xdr:sp macro="modRegionSelect.Region_Click" textlink="">
      <xdr:nvSpPr>
        <xdr:cNvPr id="125164" name="ShapeReg_11"/>
        <xdr:cNvSpPr>
          <a:spLocks/>
        </xdr:cNvSpPr>
      </xdr:nvSpPr>
      <xdr:spPr bwMode="auto">
        <a:xfrm>
          <a:off x="1562100" y="4457700"/>
          <a:ext cx="85725" cy="85725"/>
        </a:xfrm>
        <a:custGeom>
          <a:avLst/>
          <a:gdLst>
            <a:gd name="T0" fmla="*/ 2147483647 w 9"/>
            <a:gd name="T1" fmla="*/ 0 h 9"/>
            <a:gd name="T2" fmla="*/ 2147483647 w 9"/>
            <a:gd name="T3" fmla="*/ 2147483647 h 9"/>
            <a:gd name="T4" fmla="*/ 2147483647 w 9"/>
            <a:gd name="T5" fmla="*/ 2147483647 h 9"/>
            <a:gd name="T6" fmla="*/ 0 w 9"/>
            <a:gd name="T7" fmla="*/ 2147483647 h 9"/>
            <a:gd name="T8" fmla="*/ 2147483647 w 9"/>
            <a:gd name="T9" fmla="*/ 2147483647 h 9"/>
            <a:gd name="T10" fmla="*/ 2147483647 w 9"/>
            <a:gd name="T11" fmla="*/ 2147483647 h 9"/>
            <a:gd name="T12" fmla="*/ 2147483647 w 9"/>
            <a:gd name="T13" fmla="*/ 2147483647 h 9"/>
            <a:gd name="T14" fmla="*/ 2147483647 w 9"/>
            <a:gd name="T15" fmla="*/ 2147483647 h 9"/>
            <a:gd name="T16" fmla="*/ 2147483647 w 9"/>
            <a:gd name="T17" fmla="*/ 2147483647 h 9"/>
            <a:gd name="T18" fmla="*/ 2147483647 w 9"/>
            <a:gd name="T19" fmla="*/ 2147483647 h 9"/>
            <a:gd name="T20" fmla="*/ 2147483647 w 9"/>
            <a:gd name="T21" fmla="*/ 2147483647 h 9"/>
            <a:gd name="T22" fmla="*/ 2147483647 w 9"/>
            <a:gd name="T23" fmla="*/ 2147483647 h 9"/>
            <a:gd name="T24" fmla="*/ 2147483647 w 9"/>
            <a:gd name="T25" fmla="*/ 0 h 9"/>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9"/>
            <a:gd name="T40" fmla="*/ 0 h 9"/>
            <a:gd name="T41" fmla="*/ 9 w 9"/>
            <a:gd name="T42" fmla="*/ 9 h 9"/>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9" h="9">
              <a:moveTo>
                <a:pt x="5" y="0"/>
              </a:moveTo>
              <a:lnTo>
                <a:pt x="3" y="1"/>
              </a:lnTo>
              <a:lnTo>
                <a:pt x="1" y="3"/>
              </a:lnTo>
              <a:lnTo>
                <a:pt x="0" y="5"/>
              </a:lnTo>
              <a:lnTo>
                <a:pt x="1" y="7"/>
              </a:lnTo>
              <a:lnTo>
                <a:pt x="3" y="8"/>
              </a:lnTo>
              <a:lnTo>
                <a:pt x="4" y="9"/>
              </a:lnTo>
              <a:lnTo>
                <a:pt x="6" y="9"/>
              </a:lnTo>
              <a:lnTo>
                <a:pt x="8" y="8"/>
              </a:lnTo>
              <a:lnTo>
                <a:pt x="9" y="5"/>
              </a:lnTo>
              <a:lnTo>
                <a:pt x="8" y="3"/>
              </a:lnTo>
              <a:lnTo>
                <a:pt x="7" y="1"/>
              </a:lnTo>
              <a:lnTo>
                <a:pt x="5" y="0"/>
              </a:lnTo>
              <a:close/>
            </a:path>
          </a:pathLst>
        </a:custGeom>
        <a:solidFill>
          <a:srgbClr val="C7CB8F"/>
        </a:solidFill>
        <a:ln w="9525">
          <a:solidFill>
            <a:srgbClr val="000000"/>
          </a:solidFill>
          <a:miter lim="800000"/>
          <a:headEnd/>
          <a:tailEnd/>
        </a:ln>
      </xdr:spPr>
    </xdr:sp>
    <xdr:clientData/>
  </xdr:twoCellAnchor>
  <xdr:twoCellAnchor>
    <xdr:from>
      <xdr:col>11</xdr:col>
      <xdr:colOff>409575</xdr:colOff>
      <xdr:row>23</xdr:row>
      <xdr:rowOff>28575</xdr:rowOff>
    </xdr:from>
    <xdr:to>
      <xdr:col>12</xdr:col>
      <xdr:colOff>85725</xdr:colOff>
      <xdr:row>24</xdr:row>
      <xdr:rowOff>104775</xdr:rowOff>
    </xdr:to>
    <xdr:sp macro="modRegionSelect.Region_Click" textlink="">
      <xdr:nvSpPr>
        <xdr:cNvPr id="125165" name="ShapeReg_14"/>
        <xdr:cNvSpPr>
          <a:spLocks/>
        </xdr:cNvSpPr>
      </xdr:nvSpPr>
      <xdr:spPr bwMode="auto">
        <a:xfrm>
          <a:off x="6715125" y="3876675"/>
          <a:ext cx="285750" cy="238125"/>
        </a:xfrm>
        <a:custGeom>
          <a:avLst/>
          <a:gdLst>
            <a:gd name="T0" fmla="*/ 2147483647 w 1050"/>
            <a:gd name="T1" fmla="*/ 2147483647 h 914"/>
            <a:gd name="T2" fmla="*/ 2147483647 w 1050"/>
            <a:gd name="T3" fmla="*/ 2147483647 h 914"/>
            <a:gd name="T4" fmla="*/ 2147483647 w 1050"/>
            <a:gd name="T5" fmla="*/ 2147483647 h 914"/>
            <a:gd name="T6" fmla="*/ 2147483647 w 1050"/>
            <a:gd name="T7" fmla="*/ 2147483647 h 914"/>
            <a:gd name="T8" fmla="*/ 2147483647 w 1050"/>
            <a:gd name="T9" fmla="*/ 2147483647 h 914"/>
            <a:gd name="T10" fmla="*/ 2147483647 w 1050"/>
            <a:gd name="T11" fmla="*/ 2147483647 h 914"/>
            <a:gd name="T12" fmla="*/ 2147483647 w 1050"/>
            <a:gd name="T13" fmla="*/ 2147483647 h 914"/>
            <a:gd name="T14" fmla="*/ 2147483647 w 1050"/>
            <a:gd name="T15" fmla="*/ 2147483647 h 914"/>
            <a:gd name="T16" fmla="*/ 2147483647 w 1050"/>
            <a:gd name="T17" fmla="*/ 2147483647 h 914"/>
            <a:gd name="T18" fmla="*/ 2147483647 w 1050"/>
            <a:gd name="T19" fmla="*/ 2147483647 h 914"/>
            <a:gd name="T20" fmla="*/ 2147483647 w 1050"/>
            <a:gd name="T21" fmla="*/ 2147483647 h 914"/>
            <a:gd name="T22" fmla="*/ 2147483647 w 1050"/>
            <a:gd name="T23" fmla="*/ 2147483647 h 914"/>
            <a:gd name="T24" fmla="*/ 2147483647 w 1050"/>
            <a:gd name="T25" fmla="*/ 2147483647 h 914"/>
            <a:gd name="T26" fmla="*/ 2147483647 w 1050"/>
            <a:gd name="T27" fmla="*/ 2147483647 h 914"/>
            <a:gd name="T28" fmla="*/ 2147483647 w 1050"/>
            <a:gd name="T29" fmla="*/ 2147483647 h 914"/>
            <a:gd name="T30" fmla="*/ 2147483647 w 1050"/>
            <a:gd name="T31" fmla="*/ 2147483647 h 914"/>
            <a:gd name="T32" fmla="*/ 0 w 1050"/>
            <a:gd name="T33" fmla="*/ 2147483647 h 914"/>
            <a:gd name="T34" fmla="*/ 2147483647 w 1050"/>
            <a:gd name="T35" fmla="*/ 2147483647 h 914"/>
            <a:gd name="T36" fmla="*/ 2147483647 w 1050"/>
            <a:gd name="T37" fmla="*/ 2147483647 h 914"/>
            <a:gd name="T38" fmla="*/ 2147483647 w 1050"/>
            <a:gd name="T39" fmla="*/ 2147483647 h 914"/>
            <a:gd name="T40" fmla="*/ 2147483647 w 1050"/>
            <a:gd name="T41" fmla="*/ 2147483647 h 914"/>
            <a:gd name="T42" fmla="*/ 2147483647 w 1050"/>
            <a:gd name="T43" fmla="*/ 2147483647 h 914"/>
            <a:gd name="T44" fmla="*/ 2147483647 w 1050"/>
            <a:gd name="T45" fmla="*/ 2147483647 h 914"/>
            <a:gd name="T46" fmla="*/ 2147483647 w 1050"/>
            <a:gd name="T47" fmla="*/ 2147483647 h 914"/>
            <a:gd name="T48" fmla="*/ 2147483647 w 1050"/>
            <a:gd name="T49" fmla="*/ 2147483647 h 914"/>
            <a:gd name="T50" fmla="*/ 2147483647 w 1050"/>
            <a:gd name="T51" fmla="*/ 2147483647 h 914"/>
            <a:gd name="T52" fmla="*/ 2147483647 w 1050"/>
            <a:gd name="T53" fmla="*/ 2147483647 h 914"/>
            <a:gd name="T54" fmla="*/ 2147483647 w 1050"/>
            <a:gd name="T55" fmla="*/ 2147483647 h 914"/>
            <a:gd name="T56" fmla="*/ 2147483647 w 1050"/>
            <a:gd name="T57" fmla="*/ 2147483647 h 914"/>
            <a:gd name="T58" fmla="*/ 2147483647 w 1050"/>
            <a:gd name="T59" fmla="*/ 2147483647 h 914"/>
            <a:gd name="T60" fmla="*/ 2147483647 w 1050"/>
            <a:gd name="T61" fmla="*/ 2147483647 h 914"/>
            <a:gd name="T62" fmla="*/ 2147483647 w 1050"/>
            <a:gd name="T63" fmla="*/ 2147483647 h 914"/>
            <a:gd name="T64" fmla="*/ 2147483647 w 1050"/>
            <a:gd name="T65" fmla="*/ 2147483647 h 914"/>
            <a:gd name="T66" fmla="*/ 2147483647 w 1050"/>
            <a:gd name="T67" fmla="*/ 0 h 914"/>
            <a:gd name="T68" fmla="*/ 2147483647 w 1050"/>
            <a:gd name="T69" fmla="*/ 2147483647 h 914"/>
            <a:gd name="T70" fmla="*/ 2147483647 w 1050"/>
            <a:gd name="T71" fmla="*/ 2147483647 h 914"/>
            <a:gd name="T72" fmla="*/ 2147483647 w 1050"/>
            <a:gd name="T73" fmla="*/ 2147483647 h 914"/>
            <a:gd name="T74" fmla="*/ 2147483647 w 1050"/>
            <a:gd name="T75" fmla="*/ 2147483647 h 914"/>
            <a:gd name="T76" fmla="*/ 2147483647 w 1050"/>
            <a:gd name="T77" fmla="*/ 2147483647 h 914"/>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w 1050"/>
            <a:gd name="T118" fmla="*/ 0 h 914"/>
            <a:gd name="T119" fmla="*/ 1050 w 1050"/>
            <a:gd name="T120" fmla="*/ 914 h 914"/>
          </a:gdLst>
          <a:ahLst/>
          <a:cxnLst>
            <a:cxn ang="T78">
              <a:pos x="T0" y="T1"/>
            </a:cxn>
            <a:cxn ang="T79">
              <a:pos x="T2" y="T3"/>
            </a:cxn>
            <a:cxn ang="T80">
              <a:pos x="T4" y="T5"/>
            </a:cxn>
            <a:cxn ang="T81">
              <a:pos x="T6" y="T7"/>
            </a:cxn>
            <a:cxn ang="T82">
              <a:pos x="T8" y="T9"/>
            </a:cxn>
            <a:cxn ang="T83">
              <a:pos x="T10" y="T11"/>
            </a:cxn>
            <a:cxn ang="T84">
              <a:pos x="T12" y="T13"/>
            </a:cxn>
            <a:cxn ang="T85">
              <a:pos x="T14" y="T15"/>
            </a:cxn>
            <a:cxn ang="T86">
              <a:pos x="T16" y="T17"/>
            </a:cxn>
            <a:cxn ang="T87">
              <a:pos x="T18" y="T19"/>
            </a:cxn>
            <a:cxn ang="T88">
              <a:pos x="T20" y="T21"/>
            </a:cxn>
            <a:cxn ang="T89">
              <a:pos x="T22" y="T23"/>
            </a:cxn>
            <a:cxn ang="T90">
              <a:pos x="T24" y="T25"/>
            </a:cxn>
            <a:cxn ang="T91">
              <a:pos x="T26" y="T27"/>
            </a:cxn>
            <a:cxn ang="T92">
              <a:pos x="T28" y="T29"/>
            </a:cxn>
            <a:cxn ang="T93">
              <a:pos x="T30" y="T31"/>
            </a:cxn>
            <a:cxn ang="T94">
              <a:pos x="T32" y="T33"/>
            </a:cxn>
            <a:cxn ang="T95">
              <a:pos x="T34" y="T35"/>
            </a:cxn>
            <a:cxn ang="T96">
              <a:pos x="T36" y="T37"/>
            </a:cxn>
            <a:cxn ang="T97">
              <a:pos x="T38" y="T39"/>
            </a:cxn>
            <a:cxn ang="T98">
              <a:pos x="T40" y="T41"/>
            </a:cxn>
            <a:cxn ang="T99">
              <a:pos x="T42" y="T43"/>
            </a:cxn>
            <a:cxn ang="T100">
              <a:pos x="T44" y="T45"/>
            </a:cxn>
            <a:cxn ang="T101">
              <a:pos x="T46" y="T47"/>
            </a:cxn>
            <a:cxn ang="T102">
              <a:pos x="T48" y="T49"/>
            </a:cxn>
            <a:cxn ang="T103">
              <a:pos x="T50" y="T51"/>
            </a:cxn>
            <a:cxn ang="T104">
              <a:pos x="T52" y="T53"/>
            </a:cxn>
            <a:cxn ang="T105">
              <a:pos x="T54" y="T55"/>
            </a:cxn>
            <a:cxn ang="T106">
              <a:pos x="T56" y="T57"/>
            </a:cxn>
            <a:cxn ang="T107">
              <a:pos x="T58" y="T59"/>
            </a:cxn>
            <a:cxn ang="T108">
              <a:pos x="T60" y="T61"/>
            </a:cxn>
            <a:cxn ang="T109">
              <a:pos x="T62" y="T63"/>
            </a:cxn>
            <a:cxn ang="T110">
              <a:pos x="T64" y="T65"/>
            </a:cxn>
            <a:cxn ang="T111">
              <a:pos x="T66" y="T67"/>
            </a:cxn>
            <a:cxn ang="T112">
              <a:pos x="T68" y="T69"/>
            </a:cxn>
            <a:cxn ang="T113">
              <a:pos x="T70" y="T71"/>
            </a:cxn>
            <a:cxn ang="T114">
              <a:pos x="T72" y="T73"/>
            </a:cxn>
            <a:cxn ang="T115">
              <a:pos x="T74" y="T75"/>
            </a:cxn>
            <a:cxn ang="T116">
              <a:pos x="T76" y="T77"/>
            </a:cxn>
          </a:cxnLst>
          <a:rect l="T117" t="T118" r="T119" b="T120"/>
          <a:pathLst>
            <a:path w="1050" h="914">
              <a:moveTo>
                <a:pt x="960" y="161"/>
              </a:moveTo>
              <a:lnTo>
                <a:pt x="847" y="222"/>
              </a:lnTo>
              <a:lnTo>
                <a:pt x="819" y="316"/>
              </a:lnTo>
              <a:lnTo>
                <a:pt x="744" y="439"/>
              </a:lnTo>
              <a:lnTo>
                <a:pt x="659" y="547"/>
              </a:lnTo>
              <a:lnTo>
                <a:pt x="697" y="664"/>
              </a:lnTo>
              <a:lnTo>
                <a:pt x="598" y="744"/>
              </a:lnTo>
              <a:lnTo>
                <a:pt x="499" y="801"/>
              </a:lnTo>
              <a:lnTo>
                <a:pt x="414" y="829"/>
              </a:lnTo>
              <a:lnTo>
                <a:pt x="391" y="914"/>
              </a:lnTo>
              <a:lnTo>
                <a:pt x="302" y="914"/>
              </a:lnTo>
              <a:lnTo>
                <a:pt x="212" y="862"/>
              </a:lnTo>
              <a:lnTo>
                <a:pt x="146" y="838"/>
              </a:lnTo>
              <a:lnTo>
                <a:pt x="146" y="730"/>
              </a:lnTo>
              <a:lnTo>
                <a:pt x="71" y="664"/>
              </a:lnTo>
              <a:lnTo>
                <a:pt x="10" y="603"/>
              </a:lnTo>
              <a:lnTo>
                <a:pt x="0" y="499"/>
              </a:lnTo>
              <a:lnTo>
                <a:pt x="22" y="444"/>
              </a:lnTo>
              <a:lnTo>
                <a:pt x="1" y="370"/>
              </a:lnTo>
              <a:lnTo>
                <a:pt x="47" y="351"/>
              </a:lnTo>
              <a:lnTo>
                <a:pt x="97" y="361"/>
              </a:lnTo>
              <a:lnTo>
                <a:pt x="146" y="284"/>
              </a:lnTo>
              <a:lnTo>
                <a:pt x="190" y="241"/>
              </a:lnTo>
              <a:lnTo>
                <a:pt x="182" y="142"/>
              </a:lnTo>
              <a:lnTo>
                <a:pt x="258" y="132"/>
              </a:lnTo>
              <a:lnTo>
                <a:pt x="338" y="146"/>
              </a:lnTo>
              <a:lnTo>
                <a:pt x="445" y="96"/>
              </a:lnTo>
              <a:lnTo>
                <a:pt x="521" y="132"/>
              </a:lnTo>
              <a:lnTo>
                <a:pt x="614" y="243"/>
              </a:lnTo>
              <a:lnTo>
                <a:pt x="674" y="160"/>
              </a:lnTo>
              <a:cubicBezTo>
                <a:pt x="674" y="160"/>
                <a:pt x="797" y="138"/>
                <a:pt x="803" y="132"/>
              </a:cubicBezTo>
              <a:cubicBezTo>
                <a:pt x="809" y="126"/>
                <a:pt x="851" y="44"/>
                <a:pt x="851" y="44"/>
              </a:cubicBezTo>
              <a:lnTo>
                <a:pt x="948" y="32"/>
              </a:lnTo>
              <a:lnTo>
                <a:pt x="1028" y="0"/>
              </a:lnTo>
              <a:lnTo>
                <a:pt x="1020" y="76"/>
              </a:lnTo>
              <a:lnTo>
                <a:pt x="1050" y="106"/>
              </a:lnTo>
              <a:lnTo>
                <a:pt x="1040" y="161"/>
              </a:lnTo>
              <a:lnTo>
                <a:pt x="960" y="161"/>
              </a:lnTo>
              <a:close/>
            </a:path>
          </a:pathLst>
        </a:custGeom>
        <a:solidFill>
          <a:srgbClr val="FECE2C"/>
        </a:solidFill>
        <a:ln w="9525">
          <a:solidFill>
            <a:srgbClr val="000000"/>
          </a:solidFill>
          <a:miter lim="800000"/>
          <a:headEnd/>
          <a:tailEnd/>
        </a:ln>
      </xdr:spPr>
    </xdr:sp>
    <xdr:clientData/>
  </xdr:twoCellAnchor>
  <xdr:twoCellAnchor>
    <xdr:from>
      <xdr:col>9</xdr:col>
      <xdr:colOff>571500</xdr:colOff>
      <xdr:row>19</xdr:row>
      <xdr:rowOff>142875</xdr:rowOff>
    </xdr:from>
    <xdr:to>
      <xdr:col>11</xdr:col>
      <xdr:colOff>419100</xdr:colOff>
      <xdr:row>24</xdr:row>
      <xdr:rowOff>47625</xdr:rowOff>
    </xdr:to>
    <xdr:sp macro="modRegionSelect.Region_Click" textlink="">
      <xdr:nvSpPr>
        <xdr:cNvPr id="125166" name="ShapeReg_2"/>
        <xdr:cNvSpPr>
          <a:spLocks/>
        </xdr:cNvSpPr>
      </xdr:nvSpPr>
      <xdr:spPr bwMode="auto">
        <a:xfrm>
          <a:off x="5657850" y="3343275"/>
          <a:ext cx="1066800" cy="714375"/>
        </a:xfrm>
        <a:custGeom>
          <a:avLst/>
          <a:gdLst>
            <a:gd name="T0" fmla="*/ 2147483647 w 3973"/>
            <a:gd name="T1" fmla="*/ 2147483647 h 2665"/>
            <a:gd name="T2" fmla="*/ 2147483647 w 3973"/>
            <a:gd name="T3" fmla="*/ 2147483647 h 2665"/>
            <a:gd name="T4" fmla="*/ 2147483647 w 3973"/>
            <a:gd name="T5" fmla="*/ 2147483647 h 2665"/>
            <a:gd name="T6" fmla="*/ 2147483647 w 3973"/>
            <a:gd name="T7" fmla="*/ 2147483647 h 2665"/>
            <a:gd name="T8" fmla="*/ 2147483647 w 3973"/>
            <a:gd name="T9" fmla="*/ 2147483647 h 2665"/>
            <a:gd name="T10" fmla="*/ 2147483647 w 3973"/>
            <a:gd name="T11" fmla="*/ 2147483647 h 2665"/>
            <a:gd name="T12" fmla="*/ 2147483647 w 3973"/>
            <a:gd name="T13" fmla="*/ 2147483647 h 2665"/>
            <a:gd name="T14" fmla="*/ 2147483647 w 3973"/>
            <a:gd name="T15" fmla="*/ 2147483647 h 2665"/>
            <a:gd name="T16" fmla="*/ 2147483647 w 3973"/>
            <a:gd name="T17" fmla="*/ 2147483647 h 2665"/>
            <a:gd name="T18" fmla="*/ 2147483647 w 3973"/>
            <a:gd name="T19" fmla="*/ 2147483647 h 2665"/>
            <a:gd name="T20" fmla="*/ 2147483647 w 3973"/>
            <a:gd name="T21" fmla="*/ 2147483647 h 2665"/>
            <a:gd name="T22" fmla="*/ 2147483647 w 3973"/>
            <a:gd name="T23" fmla="*/ 2147483647 h 2665"/>
            <a:gd name="T24" fmla="*/ 2147483647 w 3973"/>
            <a:gd name="T25" fmla="*/ 2147483647 h 2665"/>
            <a:gd name="T26" fmla="*/ 2147483647 w 3973"/>
            <a:gd name="T27" fmla="*/ 2147483647 h 2665"/>
            <a:gd name="T28" fmla="*/ 2147483647 w 3973"/>
            <a:gd name="T29" fmla="*/ 2147483647 h 2665"/>
            <a:gd name="T30" fmla="*/ 2147483647 w 3973"/>
            <a:gd name="T31" fmla="*/ 2147483647 h 2665"/>
            <a:gd name="T32" fmla="*/ 2147483647 w 3973"/>
            <a:gd name="T33" fmla="*/ 2147483647 h 2665"/>
            <a:gd name="T34" fmla="*/ 2147483647 w 3973"/>
            <a:gd name="T35" fmla="*/ 2147483647 h 2665"/>
            <a:gd name="T36" fmla="*/ 2147483647 w 3973"/>
            <a:gd name="T37" fmla="*/ 2147483647 h 2665"/>
            <a:gd name="T38" fmla="*/ 2147483647 w 3973"/>
            <a:gd name="T39" fmla="*/ 2147483647 h 2665"/>
            <a:gd name="T40" fmla="*/ 2147483647 w 3973"/>
            <a:gd name="T41" fmla="*/ 2147483647 h 2665"/>
            <a:gd name="T42" fmla="*/ 2147483647 w 3973"/>
            <a:gd name="T43" fmla="*/ 2147483647 h 2665"/>
            <a:gd name="T44" fmla="*/ 2147483647 w 3973"/>
            <a:gd name="T45" fmla="*/ 2147483647 h 2665"/>
            <a:gd name="T46" fmla="*/ 2147483647 w 3973"/>
            <a:gd name="T47" fmla="*/ 2147483647 h 2665"/>
            <a:gd name="T48" fmla="*/ 2147483647 w 3973"/>
            <a:gd name="T49" fmla="*/ 2147483647 h 2665"/>
            <a:gd name="T50" fmla="*/ 2147483647 w 3973"/>
            <a:gd name="T51" fmla="*/ 2147483647 h 2665"/>
            <a:gd name="T52" fmla="*/ 2147483647 w 3973"/>
            <a:gd name="T53" fmla="*/ 2147483647 h 2665"/>
            <a:gd name="T54" fmla="*/ 2147483647 w 3973"/>
            <a:gd name="T55" fmla="*/ 2147483647 h 2665"/>
            <a:gd name="T56" fmla="*/ 2147483647 w 3973"/>
            <a:gd name="T57" fmla="*/ 2147483647 h 2665"/>
            <a:gd name="T58" fmla="*/ 2147483647 w 3973"/>
            <a:gd name="T59" fmla="*/ 2147483647 h 2665"/>
            <a:gd name="T60" fmla="*/ 2147483647 w 3973"/>
            <a:gd name="T61" fmla="*/ 2147483647 h 2665"/>
            <a:gd name="T62" fmla="*/ 2147483647 w 3973"/>
            <a:gd name="T63" fmla="*/ 0 h 2665"/>
            <a:gd name="T64" fmla="*/ 2147483647 w 3973"/>
            <a:gd name="T65" fmla="*/ 2147483647 h 2665"/>
            <a:gd name="T66" fmla="*/ 2147483647 w 3973"/>
            <a:gd name="T67" fmla="*/ 2147483647 h 2665"/>
            <a:gd name="T68" fmla="*/ 2147483647 w 3973"/>
            <a:gd name="T69" fmla="*/ 2147483647 h 2665"/>
            <a:gd name="T70" fmla="*/ 2147483647 w 3973"/>
            <a:gd name="T71" fmla="*/ 2147483647 h 2665"/>
            <a:gd name="T72" fmla="*/ 2147483647 w 3973"/>
            <a:gd name="T73" fmla="*/ 2147483647 h 2665"/>
            <a:gd name="T74" fmla="*/ 2147483647 w 3973"/>
            <a:gd name="T75" fmla="*/ 2147483647 h 2665"/>
            <a:gd name="T76" fmla="*/ 2147483647 w 3973"/>
            <a:gd name="T77" fmla="*/ 2147483647 h 2665"/>
            <a:gd name="T78" fmla="*/ 2147483647 w 3973"/>
            <a:gd name="T79" fmla="*/ 2147483647 h 2665"/>
            <a:gd name="T80" fmla="*/ 2147483647 w 3973"/>
            <a:gd name="T81" fmla="*/ 2147483647 h 2665"/>
            <a:gd name="T82" fmla="*/ 2147483647 w 3973"/>
            <a:gd name="T83" fmla="*/ 2147483647 h 2665"/>
            <a:gd name="T84" fmla="*/ 2147483647 w 3973"/>
            <a:gd name="T85" fmla="*/ 2147483647 h 2665"/>
            <a:gd name="T86" fmla="*/ 2147483647 w 3973"/>
            <a:gd name="T87" fmla="*/ 2147483647 h 2665"/>
            <a:gd name="T88" fmla="*/ 2147483647 w 3973"/>
            <a:gd name="T89" fmla="*/ 2147483647 h 2665"/>
            <a:gd name="T90" fmla="*/ 2147483647 w 3973"/>
            <a:gd name="T91" fmla="*/ 2147483647 h 2665"/>
            <a:gd name="T92" fmla="*/ 2147483647 w 3973"/>
            <a:gd name="T93" fmla="*/ 2147483647 h 2665"/>
            <a:gd name="T94" fmla="*/ 2147483647 w 3973"/>
            <a:gd name="T95" fmla="*/ 2147483647 h 2665"/>
            <a:gd name="T96" fmla="*/ 2147483647 w 3973"/>
            <a:gd name="T97" fmla="*/ 2147483647 h 2665"/>
            <a:gd name="T98" fmla="*/ 2147483647 w 3973"/>
            <a:gd name="T99" fmla="*/ 2147483647 h 2665"/>
            <a:gd name="T100" fmla="*/ 2147483647 w 3973"/>
            <a:gd name="T101" fmla="*/ 2147483647 h 2665"/>
            <a:gd name="T102" fmla="*/ 2147483647 w 3973"/>
            <a:gd name="T103" fmla="*/ 2147483647 h 2665"/>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3973"/>
            <a:gd name="T157" fmla="*/ 0 h 2665"/>
            <a:gd name="T158" fmla="*/ 3973 w 3973"/>
            <a:gd name="T159" fmla="*/ 2665 h 2665"/>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3973" h="2665">
              <a:moveTo>
                <a:pt x="3835" y="2540"/>
              </a:moveTo>
              <a:lnTo>
                <a:pt x="3781" y="2594"/>
              </a:lnTo>
              <a:lnTo>
                <a:pt x="3673" y="2566"/>
              </a:lnTo>
              <a:lnTo>
                <a:pt x="3583" y="2543"/>
              </a:lnTo>
              <a:lnTo>
                <a:pt x="3447" y="2561"/>
              </a:lnTo>
              <a:lnTo>
                <a:pt x="3320" y="2561"/>
              </a:lnTo>
              <a:lnTo>
                <a:pt x="3268" y="2613"/>
              </a:lnTo>
              <a:lnTo>
                <a:pt x="3127" y="2665"/>
              </a:lnTo>
              <a:lnTo>
                <a:pt x="2986" y="2637"/>
              </a:lnTo>
              <a:lnTo>
                <a:pt x="2927" y="2521"/>
              </a:lnTo>
              <a:lnTo>
                <a:pt x="2859" y="2453"/>
              </a:lnTo>
              <a:cubicBezTo>
                <a:pt x="2859" y="2453"/>
                <a:pt x="2779" y="2406"/>
                <a:pt x="2779" y="2387"/>
              </a:cubicBezTo>
              <a:cubicBezTo>
                <a:pt x="2779" y="2369"/>
                <a:pt x="2689" y="2298"/>
                <a:pt x="2689" y="2298"/>
              </a:cubicBezTo>
              <a:lnTo>
                <a:pt x="2577" y="2279"/>
              </a:lnTo>
              <a:lnTo>
                <a:pt x="2530" y="2166"/>
              </a:lnTo>
              <a:lnTo>
                <a:pt x="2421" y="2082"/>
              </a:lnTo>
              <a:lnTo>
                <a:pt x="2346" y="2006"/>
              </a:lnTo>
              <a:lnTo>
                <a:pt x="2243" y="1978"/>
              </a:lnTo>
              <a:lnTo>
                <a:pt x="2205" y="1879"/>
              </a:lnTo>
              <a:lnTo>
                <a:pt x="2111" y="1837"/>
              </a:lnTo>
              <a:lnTo>
                <a:pt x="2054" y="1781"/>
              </a:lnTo>
              <a:lnTo>
                <a:pt x="1866" y="1762"/>
              </a:lnTo>
              <a:lnTo>
                <a:pt x="1768" y="1762"/>
              </a:lnTo>
              <a:lnTo>
                <a:pt x="1655" y="1823"/>
              </a:lnTo>
              <a:lnTo>
                <a:pt x="1514" y="1799"/>
              </a:lnTo>
              <a:lnTo>
                <a:pt x="1405" y="1837"/>
              </a:lnTo>
              <a:lnTo>
                <a:pt x="1288" y="1837"/>
              </a:lnTo>
              <a:lnTo>
                <a:pt x="1128" y="1955"/>
              </a:lnTo>
              <a:lnTo>
                <a:pt x="1053" y="2030"/>
              </a:lnTo>
              <a:lnTo>
                <a:pt x="984" y="1912"/>
              </a:lnTo>
              <a:lnTo>
                <a:pt x="954" y="1851"/>
              </a:lnTo>
              <a:lnTo>
                <a:pt x="874" y="1851"/>
              </a:lnTo>
              <a:lnTo>
                <a:pt x="850" y="1750"/>
              </a:lnTo>
              <a:lnTo>
                <a:pt x="810" y="1689"/>
              </a:lnTo>
              <a:lnTo>
                <a:pt x="881" y="1647"/>
              </a:lnTo>
              <a:lnTo>
                <a:pt x="881" y="1614"/>
              </a:lnTo>
              <a:lnTo>
                <a:pt x="843" y="1614"/>
              </a:lnTo>
              <a:lnTo>
                <a:pt x="780" y="1546"/>
              </a:lnTo>
              <a:lnTo>
                <a:pt x="728" y="1538"/>
              </a:lnTo>
              <a:lnTo>
                <a:pt x="740" y="1419"/>
              </a:lnTo>
              <a:lnTo>
                <a:pt x="709" y="1364"/>
              </a:lnTo>
              <a:lnTo>
                <a:pt x="676" y="1273"/>
              </a:lnTo>
              <a:lnTo>
                <a:pt x="601" y="1235"/>
              </a:lnTo>
              <a:lnTo>
                <a:pt x="547" y="1310"/>
              </a:lnTo>
              <a:lnTo>
                <a:pt x="491" y="1289"/>
              </a:lnTo>
              <a:lnTo>
                <a:pt x="486" y="1209"/>
              </a:lnTo>
              <a:lnTo>
                <a:pt x="448" y="1172"/>
              </a:lnTo>
              <a:lnTo>
                <a:pt x="393" y="1156"/>
              </a:lnTo>
              <a:lnTo>
                <a:pt x="335" y="1214"/>
              </a:lnTo>
              <a:lnTo>
                <a:pt x="307" y="1284"/>
              </a:lnTo>
              <a:lnTo>
                <a:pt x="211" y="1259"/>
              </a:lnTo>
              <a:lnTo>
                <a:pt x="180" y="1200"/>
              </a:lnTo>
              <a:lnTo>
                <a:pt x="237" y="1129"/>
              </a:lnTo>
              <a:lnTo>
                <a:pt x="204" y="1075"/>
              </a:lnTo>
              <a:lnTo>
                <a:pt x="140" y="1096"/>
              </a:lnTo>
              <a:lnTo>
                <a:pt x="58" y="1075"/>
              </a:lnTo>
              <a:lnTo>
                <a:pt x="1" y="1018"/>
              </a:lnTo>
              <a:lnTo>
                <a:pt x="0" y="961"/>
              </a:lnTo>
              <a:lnTo>
                <a:pt x="82" y="879"/>
              </a:lnTo>
              <a:lnTo>
                <a:pt x="173" y="803"/>
              </a:lnTo>
              <a:lnTo>
                <a:pt x="264" y="803"/>
              </a:lnTo>
              <a:lnTo>
                <a:pt x="307" y="760"/>
              </a:lnTo>
              <a:lnTo>
                <a:pt x="358" y="811"/>
              </a:lnTo>
              <a:lnTo>
                <a:pt x="429" y="826"/>
              </a:lnTo>
              <a:lnTo>
                <a:pt x="461" y="794"/>
              </a:lnTo>
              <a:lnTo>
                <a:pt x="555" y="794"/>
              </a:lnTo>
              <a:lnTo>
                <a:pt x="594" y="844"/>
              </a:lnTo>
              <a:cubicBezTo>
                <a:pt x="594" y="844"/>
                <a:pt x="652" y="851"/>
                <a:pt x="652" y="844"/>
              </a:cubicBezTo>
              <a:cubicBezTo>
                <a:pt x="652" y="837"/>
                <a:pt x="670" y="773"/>
                <a:pt x="670" y="773"/>
              </a:cubicBezTo>
              <a:lnTo>
                <a:pt x="787" y="797"/>
              </a:lnTo>
              <a:lnTo>
                <a:pt x="829" y="756"/>
              </a:lnTo>
              <a:lnTo>
                <a:pt x="914" y="738"/>
              </a:lnTo>
              <a:lnTo>
                <a:pt x="993" y="773"/>
              </a:lnTo>
              <a:lnTo>
                <a:pt x="1093" y="873"/>
              </a:lnTo>
              <a:lnTo>
                <a:pt x="1169" y="838"/>
              </a:lnTo>
              <a:lnTo>
                <a:pt x="1255" y="817"/>
              </a:lnTo>
              <a:lnTo>
                <a:pt x="1293" y="764"/>
              </a:lnTo>
              <a:lnTo>
                <a:pt x="1357" y="794"/>
              </a:lnTo>
              <a:lnTo>
                <a:pt x="1404" y="747"/>
              </a:lnTo>
              <a:lnTo>
                <a:pt x="1457" y="747"/>
              </a:lnTo>
              <a:lnTo>
                <a:pt x="1507" y="797"/>
              </a:lnTo>
              <a:lnTo>
                <a:pt x="1694" y="610"/>
              </a:lnTo>
              <a:lnTo>
                <a:pt x="1795" y="626"/>
              </a:lnTo>
              <a:lnTo>
                <a:pt x="1795" y="562"/>
              </a:lnTo>
              <a:lnTo>
                <a:pt x="1921" y="515"/>
              </a:lnTo>
              <a:lnTo>
                <a:pt x="2013" y="532"/>
              </a:lnTo>
              <a:cubicBezTo>
                <a:pt x="2013" y="532"/>
                <a:pt x="2102" y="478"/>
                <a:pt x="2107" y="474"/>
              </a:cubicBezTo>
              <a:cubicBezTo>
                <a:pt x="2111" y="469"/>
                <a:pt x="2101" y="377"/>
                <a:pt x="2101" y="377"/>
              </a:cubicBezTo>
              <a:lnTo>
                <a:pt x="2253" y="285"/>
              </a:lnTo>
              <a:lnTo>
                <a:pt x="2397" y="168"/>
              </a:lnTo>
              <a:lnTo>
                <a:pt x="2435" y="189"/>
              </a:lnTo>
              <a:lnTo>
                <a:pt x="2495" y="159"/>
              </a:lnTo>
              <a:lnTo>
                <a:pt x="2547" y="93"/>
              </a:lnTo>
              <a:lnTo>
                <a:pt x="2623" y="82"/>
              </a:lnTo>
              <a:lnTo>
                <a:pt x="2688" y="16"/>
              </a:lnTo>
              <a:lnTo>
                <a:pt x="2773" y="0"/>
              </a:lnTo>
              <a:lnTo>
                <a:pt x="2857" y="48"/>
              </a:lnTo>
              <a:lnTo>
                <a:pt x="2825" y="131"/>
              </a:lnTo>
              <a:cubicBezTo>
                <a:pt x="2825" y="131"/>
                <a:pt x="2833" y="195"/>
                <a:pt x="2827" y="195"/>
              </a:cubicBezTo>
              <a:cubicBezTo>
                <a:pt x="2821" y="195"/>
                <a:pt x="2769" y="276"/>
                <a:pt x="2769" y="276"/>
              </a:cubicBezTo>
              <a:lnTo>
                <a:pt x="2769" y="420"/>
              </a:lnTo>
              <a:lnTo>
                <a:pt x="2736" y="416"/>
              </a:lnTo>
              <a:lnTo>
                <a:pt x="2710" y="481"/>
              </a:lnTo>
              <a:lnTo>
                <a:pt x="2760" y="565"/>
              </a:lnTo>
              <a:lnTo>
                <a:pt x="2760" y="629"/>
              </a:lnTo>
              <a:lnTo>
                <a:pt x="2704" y="662"/>
              </a:lnTo>
              <a:lnTo>
                <a:pt x="2670" y="740"/>
              </a:lnTo>
              <a:lnTo>
                <a:pt x="2730" y="812"/>
              </a:lnTo>
              <a:lnTo>
                <a:pt x="2845" y="829"/>
              </a:lnTo>
              <a:lnTo>
                <a:pt x="2885" y="792"/>
              </a:lnTo>
              <a:lnTo>
                <a:pt x="2960" y="768"/>
              </a:lnTo>
              <a:lnTo>
                <a:pt x="3090" y="945"/>
              </a:lnTo>
              <a:lnTo>
                <a:pt x="3147" y="895"/>
              </a:lnTo>
              <a:lnTo>
                <a:pt x="3205" y="897"/>
              </a:lnTo>
              <a:lnTo>
                <a:pt x="3291" y="770"/>
              </a:lnTo>
              <a:lnTo>
                <a:pt x="3381" y="737"/>
              </a:lnTo>
              <a:lnTo>
                <a:pt x="3412" y="706"/>
              </a:lnTo>
              <a:lnTo>
                <a:pt x="3392" y="617"/>
              </a:lnTo>
              <a:lnTo>
                <a:pt x="3416" y="543"/>
              </a:lnTo>
              <a:lnTo>
                <a:pt x="3507" y="526"/>
              </a:lnTo>
              <a:lnTo>
                <a:pt x="3557" y="477"/>
              </a:lnTo>
              <a:lnTo>
                <a:pt x="3607" y="388"/>
              </a:lnTo>
              <a:lnTo>
                <a:pt x="3694" y="379"/>
              </a:lnTo>
              <a:lnTo>
                <a:pt x="3776" y="461"/>
              </a:lnTo>
              <a:lnTo>
                <a:pt x="3800" y="603"/>
              </a:lnTo>
              <a:lnTo>
                <a:pt x="3886" y="664"/>
              </a:lnTo>
              <a:lnTo>
                <a:pt x="3852" y="780"/>
              </a:lnTo>
              <a:lnTo>
                <a:pt x="3699" y="837"/>
              </a:lnTo>
              <a:lnTo>
                <a:pt x="3617" y="835"/>
              </a:lnTo>
              <a:lnTo>
                <a:pt x="3580" y="886"/>
              </a:lnTo>
              <a:lnTo>
                <a:pt x="3675" y="981"/>
              </a:lnTo>
              <a:lnTo>
                <a:pt x="3679" y="1044"/>
              </a:lnTo>
              <a:lnTo>
                <a:pt x="3595" y="1138"/>
              </a:lnTo>
              <a:lnTo>
                <a:pt x="3585" y="1275"/>
              </a:lnTo>
              <a:lnTo>
                <a:pt x="3504" y="1349"/>
              </a:lnTo>
              <a:lnTo>
                <a:pt x="3500" y="1414"/>
              </a:lnTo>
              <a:lnTo>
                <a:pt x="3436" y="1490"/>
              </a:lnTo>
              <a:lnTo>
                <a:pt x="3492" y="1575"/>
              </a:lnTo>
              <a:lnTo>
                <a:pt x="3448" y="1655"/>
              </a:lnTo>
              <a:lnTo>
                <a:pt x="3467" y="1845"/>
              </a:lnTo>
              <a:lnTo>
                <a:pt x="3519" y="1896"/>
              </a:lnTo>
              <a:lnTo>
                <a:pt x="3567" y="1896"/>
              </a:lnTo>
              <a:lnTo>
                <a:pt x="3619" y="1977"/>
              </a:lnTo>
              <a:lnTo>
                <a:pt x="3659" y="1936"/>
              </a:lnTo>
              <a:lnTo>
                <a:pt x="3762" y="1946"/>
              </a:lnTo>
              <a:lnTo>
                <a:pt x="3780" y="2021"/>
              </a:lnTo>
              <a:lnTo>
                <a:pt x="3868" y="2085"/>
              </a:lnTo>
              <a:lnTo>
                <a:pt x="3876" y="2152"/>
              </a:lnTo>
              <a:lnTo>
                <a:pt x="3917" y="2162"/>
              </a:lnTo>
              <a:lnTo>
                <a:pt x="3969" y="2202"/>
              </a:lnTo>
              <a:lnTo>
                <a:pt x="3973" y="2314"/>
              </a:lnTo>
              <a:lnTo>
                <a:pt x="3927" y="2333"/>
              </a:lnTo>
              <a:lnTo>
                <a:pt x="3948" y="2407"/>
              </a:lnTo>
              <a:lnTo>
                <a:pt x="3926" y="2462"/>
              </a:lnTo>
              <a:lnTo>
                <a:pt x="3936" y="2566"/>
              </a:lnTo>
              <a:lnTo>
                <a:pt x="3835" y="2540"/>
              </a:lnTo>
              <a:close/>
            </a:path>
          </a:pathLst>
        </a:custGeom>
        <a:solidFill>
          <a:srgbClr val="FECE2C"/>
        </a:solidFill>
        <a:ln w="9525">
          <a:solidFill>
            <a:srgbClr val="000000"/>
          </a:solidFill>
          <a:miter lim="800000"/>
          <a:headEnd/>
          <a:tailEnd/>
        </a:ln>
      </xdr:spPr>
    </xdr:sp>
    <xdr:clientData/>
  </xdr:twoCellAnchor>
  <xdr:twoCellAnchor>
    <xdr:from>
      <xdr:col>9</xdr:col>
      <xdr:colOff>85725</xdr:colOff>
      <xdr:row>20</xdr:row>
      <xdr:rowOff>123825</xdr:rowOff>
    </xdr:from>
    <xdr:to>
      <xdr:col>10</xdr:col>
      <xdr:colOff>247650</xdr:colOff>
      <xdr:row>27</xdr:row>
      <xdr:rowOff>123825</xdr:rowOff>
    </xdr:to>
    <xdr:sp macro="modRegionSelect.Region_Click" textlink="">
      <xdr:nvSpPr>
        <xdr:cNvPr id="125167" name="ShapeReg_15"/>
        <xdr:cNvSpPr>
          <a:spLocks/>
        </xdr:cNvSpPr>
      </xdr:nvSpPr>
      <xdr:spPr bwMode="auto">
        <a:xfrm>
          <a:off x="5172075" y="3486150"/>
          <a:ext cx="771525" cy="1133475"/>
        </a:xfrm>
        <a:custGeom>
          <a:avLst/>
          <a:gdLst>
            <a:gd name="T0" fmla="*/ 2147483647 w 81"/>
            <a:gd name="T1" fmla="*/ 2147483647 h 119"/>
            <a:gd name="T2" fmla="*/ 2147483647 w 81"/>
            <a:gd name="T3" fmla="*/ 2147483647 h 119"/>
            <a:gd name="T4" fmla="*/ 2147483647 w 81"/>
            <a:gd name="T5" fmla="*/ 2147483647 h 119"/>
            <a:gd name="T6" fmla="*/ 2147483647 w 81"/>
            <a:gd name="T7" fmla="*/ 2147483647 h 119"/>
            <a:gd name="T8" fmla="*/ 2147483647 w 81"/>
            <a:gd name="T9" fmla="*/ 2147483647 h 119"/>
            <a:gd name="T10" fmla="*/ 2147483647 w 81"/>
            <a:gd name="T11" fmla="*/ 2147483647 h 119"/>
            <a:gd name="T12" fmla="*/ 2147483647 w 81"/>
            <a:gd name="T13" fmla="*/ 2147483647 h 119"/>
            <a:gd name="T14" fmla="*/ 2147483647 w 81"/>
            <a:gd name="T15" fmla="*/ 2147483647 h 119"/>
            <a:gd name="T16" fmla="*/ 2147483647 w 81"/>
            <a:gd name="T17" fmla="*/ 2147483647 h 119"/>
            <a:gd name="T18" fmla="*/ 2147483647 w 81"/>
            <a:gd name="T19" fmla="*/ 2147483647 h 119"/>
            <a:gd name="T20" fmla="*/ 2147483647 w 81"/>
            <a:gd name="T21" fmla="*/ 2147483647 h 119"/>
            <a:gd name="T22" fmla="*/ 2147483647 w 81"/>
            <a:gd name="T23" fmla="*/ 2147483647 h 119"/>
            <a:gd name="T24" fmla="*/ 2147483647 w 81"/>
            <a:gd name="T25" fmla="*/ 2147483647 h 119"/>
            <a:gd name="T26" fmla="*/ 2147483647 w 81"/>
            <a:gd name="T27" fmla="*/ 2147483647 h 119"/>
            <a:gd name="T28" fmla="*/ 2147483647 w 81"/>
            <a:gd name="T29" fmla="*/ 2147483647 h 119"/>
            <a:gd name="T30" fmla="*/ 2147483647 w 81"/>
            <a:gd name="T31" fmla="*/ 0 h 119"/>
            <a:gd name="T32" fmla="*/ 2147483647 w 81"/>
            <a:gd name="T33" fmla="*/ 0 h 119"/>
            <a:gd name="T34" fmla="*/ 2147483647 w 81"/>
            <a:gd name="T35" fmla="*/ 2147483647 h 119"/>
            <a:gd name="T36" fmla="*/ 2147483647 w 81"/>
            <a:gd name="T37" fmla="*/ 2147483647 h 119"/>
            <a:gd name="T38" fmla="*/ 2147483647 w 81"/>
            <a:gd name="T39" fmla="*/ 2147483647 h 119"/>
            <a:gd name="T40" fmla="*/ 2147483647 w 81"/>
            <a:gd name="T41" fmla="*/ 2147483647 h 119"/>
            <a:gd name="T42" fmla="*/ 2147483647 w 81"/>
            <a:gd name="T43" fmla="*/ 2147483647 h 119"/>
            <a:gd name="T44" fmla="*/ 2147483647 w 81"/>
            <a:gd name="T45" fmla="*/ 2147483647 h 119"/>
            <a:gd name="T46" fmla="*/ 2147483647 w 81"/>
            <a:gd name="T47" fmla="*/ 2147483647 h 119"/>
            <a:gd name="T48" fmla="*/ 2147483647 w 81"/>
            <a:gd name="T49" fmla="*/ 2147483647 h 119"/>
            <a:gd name="T50" fmla="*/ 2147483647 w 81"/>
            <a:gd name="T51" fmla="*/ 2147483647 h 119"/>
            <a:gd name="T52" fmla="*/ 2147483647 w 81"/>
            <a:gd name="T53" fmla="*/ 2147483647 h 119"/>
            <a:gd name="T54" fmla="*/ 2147483647 w 81"/>
            <a:gd name="T55" fmla="*/ 2147483647 h 119"/>
            <a:gd name="T56" fmla="*/ 2147483647 w 81"/>
            <a:gd name="T57" fmla="*/ 2147483647 h 119"/>
            <a:gd name="T58" fmla="*/ 2147483647 w 81"/>
            <a:gd name="T59" fmla="*/ 2147483647 h 119"/>
            <a:gd name="T60" fmla="*/ 2147483647 w 81"/>
            <a:gd name="T61" fmla="*/ 2147483647 h 119"/>
            <a:gd name="T62" fmla="*/ 2147483647 w 81"/>
            <a:gd name="T63" fmla="*/ 2147483647 h 119"/>
            <a:gd name="T64" fmla="*/ 2147483647 w 81"/>
            <a:gd name="T65" fmla="*/ 2147483647 h 119"/>
            <a:gd name="T66" fmla="*/ 2147483647 w 81"/>
            <a:gd name="T67" fmla="*/ 2147483647 h 119"/>
            <a:gd name="T68" fmla="*/ 2147483647 w 81"/>
            <a:gd name="T69" fmla="*/ 2147483647 h 119"/>
            <a:gd name="T70" fmla="*/ 2147483647 w 81"/>
            <a:gd name="T71" fmla="*/ 2147483647 h 119"/>
            <a:gd name="T72" fmla="*/ 2147483647 w 81"/>
            <a:gd name="T73" fmla="*/ 2147483647 h 119"/>
            <a:gd name="T74" fmla="*/ 0 w 81"/>
            <a:gd name="T75" fmla="*/ 2147483647 h 119"/>
            <a:gd name="T76" fmla="*/ 2147483647 w 81"/>
            <a:gd name="T77" fmla="*/ 2147483647 h 119"/>
            <a:gd name="T78" fmla="*/ 2147483647 w 81"/>
            <a:gd name="T79" fmla="*/ 2147483647 h 119"/>
            <a:gd name="T80" fmla="*/ 2147483647 w 81"/>
            <a:gd name="T81" fmla="*/ 2147483647 h 119"/>
            <a:gd name="T82" fmla="*/ 2147483647 w 81"/>
            <a:gd name="T83" fmla="*/ 2147483647 h 119"/>
            <a:gd name="T84" fmla="*/ 2147483647 w 81"/>
            <a:gd name="T85" fmla="*/ 2147483647 h 119"/>
            <a:gd name="T86" fmla="*/ 2147483647 w 81"/>
            <a:gd name="T87" fmla="*/ 2147483647 h 119"/>
            <a:gd name="T88" fmla="*/ 2147483647 w 81"/>
            <a:gd name="T89" fmla="*/ 2147483647 h 119"/>
            <a:gd name="T90" fmla="*/ 2147483647 w 81"/>
            <a:gd name="T91" fmla="*/ 2147483647 h 119"/>
            <a:gd name="T92" fmla="*/ 2147483647 w 81"/>
            <a:gd name="T93" fmla="*/ 2147483647 h 119"/>
            <a:gd name="T94" fmla="*/ 2147483647 w 81"/>
            <a:gd name="T95" fmla="*/ 2147483647 h 119"/>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w 81"/>
            <a:gd name="T145" fmla="*/ 0 h 119"/>
            <a:gd name="T146" fmla="*/ 81 w 81"/>
            <a:gd name="T147" fmla="*/ 119 h 119"/>
          </a:gdLst>
          <a:ahLst/>
          <a:cxnLst>
            <a:cxn ang="T96">
              <a:pos x="T0" y="T1"/>
            </a:cxn>
            <a:cxn ang="T97">
              <a:pos x="T2" y="T3"/>
            </a:cxn>
            <a:cxn ang="T98">
              <a:pos x="T4" y="T5"/>
            </a:cxn>
            <a:cxn ang="T99">
              <a:pos x="T6" y="T7"/>
            </a:cxn>
            <a:cxn ang="T100">
              <a:pos x="T8" y="T9"/>
            </a:cxn>
            <a:cxn ang="T101">
              <a:pos x="T10" y="T11"/>
            </a:cxn>
            <a:cxn ang="T102">
              <a:pos x="T12" y="T13"/>
            </a:cxn>
            <a:cxn ang="T103">
              <a:pos x="T14" y="T15"/>
            </a:cxn>
            <a:cxn ang="T104">
              <a:pos x="T16" y="T17"/>
            </a:cxn>
            <a:cxn ang="T105">
              <a:pos x="T18" y="T19"/>
            </a:cxn>
            <a:cxn ang="T106">
              <a:pos x="T20" y="T21"/>
            </a:cxn>
            <a:cxn ang="T107">
              <a:pos x="T22" y="T23"/>
            </a:cxn>
            <a:cxn ang="T108">
              <a:pos x="T24" y="T25"/>
            </a:cxn>
            <a:cxn ang="T109">
              <a:pos x="T26" y="T27"/>
            </a:cxn>
            <a:cxn ang="T110">
              <a:pos x="T28" y="T29"/>
            </a:cxn>
            <a:cxn ang="T111">
              <a:pos x="T30" y="T31"/>
            </a:cxn>
            <a:cxn ang="T112">
              <a:pos x="T32" y="T33"/>
            </a:cxn>
            <a:cxn ang="T113">
              <a:pos x="T34" y="T35"/>
            </a:cxn>
            <a:cxn ang="T114">
              <a:pos x="T36" y="T37"/>
            </a:cxn>
            <a:cxn ang="T115">
              <a:pos x="T38" y="T39"/>
            </a:cxn>
            <a:cxn ang="T116">
              <a:pos x="T40" y="T41"/>
            </a:cxn>
            <a:cxn ang="T117">
              <a:pos x="T42" y="T43"/>
            </a:cxn>
            <a:cxn ang="T118">
              <a:pos x="T44" y="T45"/>
            </a:cxn>
            <a:cxn ang="T119">
              <a:pos x="T46" y="T47"/>
            </a:cxn>
            <a:cxn ang="T120">
              <a:pos x="T48" y="T49"/>
            </a:cxn>
            <a:cxn ang="T121">
              <a:pos x="T50" y="T51"/>
            </a:cxn>
            <a:cxn ang="T122">
              <a:pos x="T52" y="T53"/>
            </a:cxn>
            <a:cxn ang="T123">
              <a:pos x="T54" y="T55"/>
            </a:cxn>
            <a:cxn ang="T124">
              <a:pos x="T56" y="T57"/>
            </a:cxn>
            <a:cxn ang="T125">
              <a:pos x="T58" y="T59"/>
            </a:cxn>
            <a:cxn ang="T126">
              <a:pos x="T60" y="T61"/>
            </a:cxn>
            <a:cxn ang="T127">
              <a:pos x="T62" y="T63"/>
            </a:cxn>
            <a:cxn ang="T128">
              <a:pos x="T64" y="T65"/>
            </a:cxn>
            <a:cxn ang="T129">
              <a:pos x="T66" y="T67"/>
            </a:cxn>
            <a:cxn ang="T130">
              <a:pos x="T68" y="T69"/>
            </a:cxn>
            <a:cxn ang="T131">
              <a:pos x="T70" y="T71"/>
            </a:cxn>
            <a:cxn ang="T132">
              <a:pos x="T72" y="T73"/>
            </a:cxn>
            <a:cxn ang="T133">
              <a:pos x="T74" y="T75"/>
            </a:cxn>
            <a:cxn ang="T134">
              <a:pos x="T76" y="T77"/>
            </a:cxn>
            <a:cxn ang="T135">
              <a:pos x="T78" y="T79"/>
            </a:cxn>
            <a:cxn ang="T136">
              <a:pos x="T80" y="T81"/>
            </a:cxn>
            <a:cxn ang="T137">
              <a:pos x="T82" y="T83"/>
            </a:cxn>
            <a:cxn ang="T138">
              <a:pos x="T84" y="T85"/>
            </a:cxn>
            <a:cxn ang="T139">
              <a:pos x="T86" y="T87"/>
            </a:cxn>
            <a:cxn ang="T140">
              <a:pos x="T88" y="T89"/>
            </a:cxn>
            <a:cxn ang="T141">
              <a:pos x="T90" y="T91"/>
            </a:cxn>
            <a:cxn ang="T142">
              <a:pos x="T92" y="T93"/>
            </a:cxn>
            <a:cxn ang="T143">
              <a:pos x="T94" y="T95"/>
            </a:cxn>
          </a:cxnLst>
          <a:rect l="T144" t="T145" r="T146" b="T147"/>
          <a:pathLst>
            <a:path w="81" h="119">
              <a:moveTo>
                <a:pt x="78" y="70"/>
              </a:moveTo>
              <a:lnTo>
                <a:pt x="79" y="64"/>
              </a:lnTo>
              <a:lnTo>
                <a:pt x="80" y="62"/>
              </a:lnTo>
              <a:lnTo>
                <a:pt x="79" y="58"/>
              </a:lnTo>
              <a:lnTo>
                <a:pt x="77" y="56"/>
              </a:lnTo>
              <a:lnTo>
                <a:pt x="75" y="54"/>
              </a:lnTo>
              <a:lnTo>
                <a:pt x="73" y="56"/>
              </a:lnTo>
              <a:lnTo>
                <a:pt x="72" y="54"/>
              </a:lnTo>
              <a:lnTo>
                <a:pt x="73" y="51"/>
              </a:lnTo>
              <a:lnTo>
                <a:pt x="74" y="47"/>
              </a:lnTo>
              <a:lnTo>
                <a:pt x="76" y="45"/>
              </a:lnTo>
              <a:lnTo>
                <a:pt x="81" y="42"/>
              </a:lnTo>
              <a:lnTo>
                <a:pt x="79" y="39"/>
              </a:lnTo>
              <a:lnTo>
                <a:pt x="78" y="37"/>
              </a:lnTo>
              <a:lnTo>
                <a:pt x="76" y="37"/>
              </a:lnTo>
              <a:lnTo>
                <a:pt x="75" y="34"/>
              </a:lnTo>
              <a:lnTo>
                <a:pt x="74" y="33"/>
              </a:lnTo>
              <a:lnTo>
                <a:pt x="76" y="32"/>
              </a:lnTo>
              <a:lnTo>
                <a:pt x="76" y="31"/>
              </a:lnTo>
              <a:lnTo>
                <a:pt x="75" y="31"/>
              </a:lnTo>
              <a:lnTo>
                <a:pt x="73" y="29"/>
              </a:lnTo>
              <a:lnTo>
                <a:pt x="72" y="28"/>
              </a:lnTo>
              <a:lnTo>
                <a:pt x="72" y="25"/>
              </a:lnTo>
              <a:lnTo>
                <a:pt x="71" y="24"/>
              </a:lnTo>
              <a:lnTo>
                <a:pt x="70" y="21"/>
              </a:lnTo>
              <a:lnTo>
                <a:pt x="68" y="20"/>
              </a:lnTo>
              <a:lnTo>
                <a:pt x="66" y="22"/>
              </a:lnTo>
              <a:lnTo>
                <a:pt x="65" y="21"/>
              </a:lnTo>
              <a:lnTo>
                <a:pt x="65" y="19"/>
              </a:lnTo>
              <a:lnTo>
                <a:pt x="64" y="18"/>
              </a:lnTo>
              <a:lnTo>
                <a:pt x="62" y="18"/>
              </a:lnTo>
              <a:lnTo>
                <a:pt x="60" y="19"/>
              </a:lnTo>
              <a:lnTo>
                <a:pt x="60" y="21"/>
              </a:lnTo>
              <a:lnTo>
                <a:pt x="57" y="21"/>
              </a:lnTo>
              <a:lnTo>
                <a:pt x="56" y="19"/>
              </a:lnTo>
              <a:lnTo>
                <a:pt x="58" y="17"/>
              </a:lnTo>
              <a:lnTo>
                <a:pt x="57" y="15"/>
              </a:lnTo>
              <a:lnTo>
                <a:pt x="55" y="16"/>
              </a:lnTo>
              <a:lnTo>
                <a:pt x="53" y="15"/>
              </a:lnTo>
              <a:lnTo>
                <a:pt x="51" y="14"/>
              </a:lnTo>
              <a:lnTo>
                <a:pt x="51" y="12"/>
              </a:lnTo>
              <a:lnTo>
                <a:pt x="49" y="12"/>
              </a:lnTo>
              <a:lnTo>
                <a:pt x="49" y="9"/>
              </a:lnTo>
              <a:lnTo>
                <a:pt x="47" y="9"/>
              </a:lnTo>
              <a:lnTo>
                <a:pt x="45" y="6"/>
              </a:lnTo>
              <a:lnTo>
                <a:pt x="42" y="5"/>
              </a:lnTo>
              <a:lnTo>
                <a:pt x="41" y="2"/>
              </a:lnTo>
              <a:lnTo>
                <a:pt x="40" y="0"/>
              </a:lnTo>
              <a:lnTo>
                <a:pt x="38" y="2"/>
              </a:lnTo>
              <a:lnTo>
                <a:pt x="36" y="2"/>
              </a:lnTo>
              <a:lnTo>
                <a:pt x="35" y="0"/>
              </a:lnTo>
              <a:lnTo>
                <a:pt x="33" y="0"/>
              </a:lnTo>
              <a:lnTo>
                <a:pt x="31" y="2"/>
              </a:lnTo>
              <a:lnTo>
                <a:pt x="32" y="3"/>
              </a:lnTo>
              <a:lnTo>
                <a:pt x="31" y="6"/>
              </a:lnTo>
              <a:lnTo>
                <a:pt x="32" y="7"/>
              </a:lnTo>
              <a:lnTo>
                <a:pt x="31" y="10"/>
              </a:lnTo>
              <a:lnTo>
                <a:pt x="35" y="14"/>
              </a:lnTo>
              <a:lnTo>
                <a:pt x="37" y="13"/>
              </a:lnTo>
              <a:lnTo>
                <a:pt x="37" y="14"/>
              </a:lnTo>
              <a:lnTo>
                <a:pt x="38" y="15"/>
              </a:lnTo>
              <a:lnTo>
                <a:pt x="37" y="18"/>
              </a:lnTo>
              <a:lnTo>
                <a:pt x="35" y="19"/>
              </a:lnTo>
              <a:lnTo>
                <a:pt x="34" y="21"/>
              </a:lnTo>
              <a:lnTo>
                <a:pt x="31" y="21"/>
              </a:lnTo>
              <a:lnTo>
                <a:pt x="29" y="22"/>
              </a:lnTo>
              <a:lnTo>
                <a:pt x="27" y="21"/>
              </a:lnTo>
              <a:lnTo>
                <a:pt x="27" y="25"/>
              </a:lnTo>
              <a:lnTo>
                <a:pt x="29" y="26"/>
              </a:lnTo>
              <a:lnTo>
                <a:pt x="30" y="30"/>
              </a:lnTo>
              <a:lnTo>
                <a:pt x="32" y="31"/>
              </a:lnTo>
              <a:lnTo>
                <a:pt x="33" y="35"/>
              </a:lnTo>
              <a:lnTo>
                <a:pt x="35" y="37"/>
              </a:lnTo>
              <a:lnTo>
                <a:pt x="37" y="37"/>
              </a:lnTo>
              <a:lnTo>
                <a:pt x="40" y="38"/>
              </a:lnTo>
              <a:lnTo>
                <a:pt x="42" y="40"/>
              </a:lnTo>
              <a:lnTo>
                <a:pt x="43" y="42"/>
              </a:lnTo>
              <a:lnTo>
                <a:pt x="42" y="46"/>
              </a:lnTo>
              <a:lnTo>
                <a:pt x="39" y="47"/>
              </a:lnTo>
              <a:lnTo>
                <a:pt x="36" y="50"/>
              </a:lnTo>
              <a:lnTo>
                <a:pt x="34" y="53"/>
              </a:lnTo>
              <a:lnTo>
                <a:pt x="33" y="56"/>
              </a:lnTo>
              <a:lnTo>
                <a:pt x="31" y="58"/>
              </a:lnTo>
              <a:lnTo>
                <a:pt x="29" y="61"/>
              </a:lnTo>
              <a:lnTo>
                <a:pt x="30" y="65"/>
              </a:lnTo>
              <a:lnTo>
                <a:pt x="32" y="65"/>
              </a:lnTo>
              <a:lnTo>
                <a:pt x="32" y="67"/>
              </a:lnTo>
              <a:lnTo>
                <a:pt x="34" y="68"/>
              </a:lnTo>
              <a:lnTo>
                <a:pt x="33" y="72"/>
              </a:lnTo>
              <a:lnTo>
                <a:pt x="30" y="75"/>
              </a:lnTo>
              <a:lnTo>
                <a:pt x="28" y="77"/>
              </a:lnTo>
              <a:lnTo>
                <a:pt x="25" y="78"/>
              </a:lnTo>
              <a:lnTo>
                <a:pt x="23" y="80"/>
              </a:lnTo>
              <a:lnTo>
                <a:pt x="21" y="81"/>
              </a:lnTo>
              <a:lnTo>
                <a:pt x="20" y="84"/>
              </a:lnTo>
              <a:lnTo>
                <a:pt x="18" y="86"/>
              </a:lnTo>
              <a:lnTo>
                <a:pt x="16" y="87"/>
              </a:lnTo>
              <a:lnTo>
                <a:pt x="16" y="90"/>
              </a:lnTo>
              <a:lnTo>
                <a:pt x="15" y="92"/>
              </a:lnTo>
              <a:lnTo>
                <a:pt x="13" y="92"/>
              </a:lnTo>
              <a:lnTo>
                <a:pt x="10" y="91"/>
              </a:lnTo>
              <a:lnTo>
                <a:pt x="7" y="95"/>
              </a:lnTo>
              <a:lnTo>
                <a:pt x="5" y="96"/>
              </a:lnTo>
              <a:lnTo>
                <a:pt x="4" y="95"/>
              </a:lnTo>
              <a:lnTo>
                <a:pt x="2" y="95"/>
              </a:lnTo>
              <a:lnTo>
                <a:pt x="1" y="96"/>
              </a:lnTo>
              <a:lnTo>
                <a:pt x="1" y="99"/>
              </a:lnTo>
              <a:lnTo>
                <a:pt x="2" y="100"/>
              </a:lnTo>
              <a:lnTo>
                <a:pt x="0" y="101"/>
              </a:lnTo>
              <a:lnTo>
                <a:pt x="0" y="106"/>
              </a:lnTo>
              <a:lnTo>
                <a:pt x="2" y="105"/>
              </a:lnTo>
              <a:lnTo>
                <a:pt x="4" y="107"/>
              </a:lnTo>
              <a:lnTo>
                <a:pt x="0" y="111"/>
              </a:lnTo>
              <a:lnTo>
                <a:pt x="0" y="114"/>
              </a:lnTo>
              <a:lnTo>
                <a:pt x="2" y="116"/>
              </a:lnTo>
              <a:lnTo>
                <a:pt x="3" y="118"/>
              </a:lnTo>
              <a:lnTo>
                <a:pt x="7" y="119"/>
              </a:lnTo>
              <a:lnTo>
                <a:pt x="11" y="118"/>
              </a:lnTo>
              <a:lnTo>
                <a:pt x="16" y="118"/>
              </a:lnTo>
              <a:lnTo>
                <a:pt x="20" y="117"/>
              </a:lnTo>
              <a:lnTo>
                <a:pt x="24" y="117"/>
              </a:lnTo>
              <a:lnTo>
                <a:pt x="26" y="115"/>
              </a:lnTo>
              <a:lnTo>
                <a:pt x="29" y="112"/>
              </a:lnTo>
              <a:lnTo>
                <a:pt x="33" y="110"/>
              </a:lnTo>
              <a:lnTo>
                <a:pt x="36" y="108"/>
              </a:lnTo>
              <a:lnTo>
                <a:pt x="39" y="106"/>
              </a:lnTo>
              <a:lnTo>
                <a:pt x="40" y="102"/>
              </a:lnTo>
              <a:lnTo>
                <a:pt x="45" y="97"/>
              </a:lnTo>
              <a:lnTo>
                <a:pt x="48" y="95"/>
              </a:lnTo>
              <a:lnTo>
                <a:pt x="51" y="96"/>
              </a:lnTo>
              <a:lnTo>
                <a:pt x="53" y="98"/>
              </a:lnTo>
              <a:lnTo>
                <a:pt x="57" y="96"/>
              </a:lnTo>
              <a:lnTo>
                <a:pt x="60" y="94"/>
              </a:lnTo>
              <a:lnTo>
                <a:pt x="63" y="95"/>
              </a:lnTo>
              <a:lnTo>
                <a:pt x="68" y="95"/>
              </a:lnTo>
              <a:lnTo>
                <a:pt x="73" y="94"/>
              </a:lnTo>
              <a:lnTo>
                <a:pt x="75" y="91"/>
              </a:lnTo>
              <a:lnTo>
                <a:pt x="77" y="87"/>
              </a:lnTo>
              <a:lnTo>
                <a:pt x="80" y="86"/>
              </a:lnTo>
              <a:lnTo>
                <a:pt x="80" y="82"/>
              </a:lnTo>
              <a:lnTo>
                <a:pt x="79" y="81"/>
              </a:lnTo>
              <a:lnTo>
                <a:pt x="77" y="77"/>
              </a:lnTo>
              <a:lnTo>
                <a:pt x="78" y="74"/>
              </a:lnTo>
              <a:lnTo>
                <a:pt x="78" y="70"/>
              </a:lnTo>
              <a:close/>
            </a:path>
          </a:pathLst>
        </a:custGeom>
        <a:solidFill>
          <a:srgbClr val="01BEE7"/>
        </a:solidFill>
        <a:ln w="9525">
          <a:solidFill>
            <a:srgbClr val="000000"/>
          </a:solidFill>
          <a:miter lim="800000"/>
          <a:headEnd/>
          <a:tailEnd/>
        </a:ln>
      </xdr:spPr>
    </xdr:sp>
    <xdr:clientData/>
  </xdr:twoCellAnchor>
  <xdr:twoCellAnchor>
    <xdr:from>
      <xdr:col>7</xdr:col>
      <xdr:colOff>409575</xdr:colOff>
      <xdr:row>18</xdr:row>
      <xdr:rowOff>19050</xdr:rowOff>
    </xdr:from>
    <xdr:to>
      <xdr:col>9</xdr:col>
      <xdr:colOff>466725</xdr:colOff>
      <xdr:row>27</xdr:row>
      <xdr:rowOff>9525</xdr:rowOff>
    </xdr:to>
    <xdr:sp macro="modRegionSelect.Region_Click" textlink="">
      <xdr:nvSpPr>
        <xdr:cNvPr id="125168" name="ShapeReg_17"/>
        <xdr:cNvSpPr>
          <a:spLocks/>
        </xdr:cNvSpPr>
      </xdr:nvSpPr>
      <xdr:spPr bwMode="auto">
        <a:xfrm>
          <a:off x="4276725" y="3057525"/>
          <a:ext cx="1276350" cy="1447800"/>
        </a:xfrm>
        <a:custGeom>
          <a:avLst/>
          <a:gdLst>
            <a:gd name="T0" fmla="*/ 2147483647 w 134"/>
            <a:gd name="T1" fmla="*/ 2147483647 h 152"/>
            <a:gd name="T2" fmla="*/ 2147483647 w 134"/>
            <a:gd name="T3" fmla="*/ 2147483647 h 152"/>
            <a:gd name="T4" fmla="*/ 2147483647 w 134"/>
            <a:gd name="T5" fmla="*/ 2147483647 h 152"/>
            <a:gd name="T6" fmla="*/ 2147483647 w 134"/>
            <a:gd name="T7" fmla="*/ 2147483647 h 152"/>
            <a:gd name="T8" fmla="*/ 2147483647 w 134"/>
            <a:gd name="T9" fmla="*/ 2147483647 h 152"/>
            <a:gd name="T10" fmla="*/ 2147483647 w 134"/>
            <a:gd name="T11" fmla="*/ 2147483647 h 152"/>
            <a:gd name="T12" fmla="*/ 2147483647 w 134"/>
            <a:gd name="T13" fmla="*/ 2147483647 h 152"/>
            <a:gd name="T14" fmla="*/ 2147483647 w 134"/>
            <a:gd name="T15" fmla="*/ 2147483647 h 152"/>
            <a:gd name="T16" fmla="*/ 2147483647 w 134"/>
            <a:gd name="T17" fmla="*/ 2147483647 h 152"/>
            <a:gd name="T18" fmla="*/ 2147483647 w 134"/>
            <a:gd name="T19" fmla="*/ 2147483647 h 152"/>
            <a:gd name="T20" fmla="*/ 2147483647 w 134"/>
            <a:gd name="T21" fmla="*/ 2147483647 h 152"/>
            <a:gd name="T22" fmla="*/ 2147483647 w 134"/>
            <a:gd name="T23" fmla="*/ 2147483647 h 152"/>
            <a:gd name="T24" fmla="*/ 2147483647 w 134"/>
            <a:gd name="T25" fmla="*/ 2147483647 h 152"/>
            <a:gd name="T26" fmla="*/ 2147483647 w 134"/>
            <a:gd name="T27" fmla="*/ 2147483647 h 152"/>
            <a:gd name="T28" fmla="*/ 2147483647 w 134"/>
            <a:gd name="T29" fmla="*/ 2147483647 h 152"/>
            <a:gd name="T30" fmla="*/ 2147483647 w 134"/>
            <a:gd name="T31" fmla="*/ 2147483647 h 152"/>
            <a:gd name="T32" fmla="*/ 2147483647 w 134"/>
            <a:gd name="T33" fmla="*/ 2147483647 h 152"/>
            <a:gd name="T34" fmla="*/ 2147483647 w 134"/>
            <a:gd name="T35" fmla="*/ 2147483647 h 152"/>
            <a:gd name="T36" fmla="*/ 2147483647 w 134"/>
            <a:gd name="T37" fmla="*/ 2147483647 h 152"/>
            <a:gd name="T38" fmla="*/ 2147483647 w 134"/>
            <a:gd name="T39" fmla="*/ 2147483647 h 152"/>
            <a:gd name="T40" fmla="*/ 2147483647 w 134"/>
            <a:gd name="T41" fmla="*/ 2147483647 h 152"/>
            <a:gd name="T42" fmla="*/ 2147483647 w 134"/>
            <a:gd name="T43" fmla="*/ 2147483647 h 152"/>
            <a:gd name="T44" fmla="*/ 2147483647 w 134"/>
            <a:gd name="T45" fmla="*/ 2147483647 h 152"/>
            <a:gd name="T46" fmla="*/ 2147483647 w 134"/>
            <a:gd name="T47" fmla="*/ 2147483647 h 152"/>
            <a:gd name="T48" fmla="*/ 2147483647 w 134"/>
            <a:gd name="T49" fmla="*/ 2147483647 h 152"/>
            <a:gd name="T50" fmla="*/ 2147483647 w 134"/>
            <a:gd name="T51" fmla="*/ 2147483647 h 152"/>
            <a:gd name="T52" fmla="*/ 2147483647 w 134"/>
            <a:gd name="T53" fmla="*/ 2147483647 h 152"/>
            <a:gd name="T54" fmla="*/ 2147483647 w 134"/>
            <a:gd name="T55" fmla="*/ 2147483647 h 152"/>
            <a:gd name="T56" fmla="*/ 2147483647 w 134"/>
            <a:gd name="T57" fmla="*/ 2147483647 h 152"/>
            <a:gd name="T58" fmla="*/ 2147483647 w 134"/>
            <a:gd name="T59" fmla="*/ 2147483647 h 152"/>
            <a:gd name="T60" fmla="*/ 2147483647 w 134"/>
            <a:gd name="T61" fmla="*/ 2147483647 h 152"/>
            <a:gd name="T62" fmla="*/ 2147483647 w 134"/>
            <a:gd name="T63" fmla="*/ 2147483647 h 152"/>
            <a:gd name="T64" fmla="*/ 2147483647 w 134"/>
            <a:gd name="T65" fmla="*/ 2147483647 h 152"/>
            <a:gd name="T66" fmla="*/ 2147483647 w 134"/>
            <a:gd name="T67" fmla="*/ 2147483647 h 152"/>
            <a:gd name="T68" fmla="*/ 2147483647 w 134"/>
            <a:gd name="T69" fmla="*/ 2147483647 h 152"/>
            <a:gd name="T70" fmla="*/ 2147483647 w 134"/>
            <a:gd name="T71" fmla="*/ 2147483647 h 152"/>
            <a:gd name="T72" fmla="*/ 2147483647 w 134"/>
            <a:gd name="T73" fmla="*/ 2147483647 h 152"/>
            <a:gd name="T74" fmla="*/ 2147483647 w 134"/>
            <a:gd name="T75" fmla="*/ 2147483647 h 152"/>
            <a:gd name="T76" fmla="*/ 2147483647 w 134"/>
            <a:gd name="T77" fmla="*/ 2147483647 h 152"/>
            <a:gd name="T78" fmla="*/ 2147483647 w 134"/>
            <a:gd name="T79" fmla="*/ 2147483647 h 152"/>
            <a:gd name="T80" fmla="*/ 2147483647 w 134"/>
            <a:gd name="T81" fmla="*/ 2147483647 h 152"/>
            <a:gd name="T82" fmla="*/ 2147483647 w 134"/>
            <a:gd name="T83" fmla="*/ 2147483647 h 152"/>
            <a:gd name="T84" fmla="*/ 2147483647 w 134"/>
            <a:gd name="T85" fmla="*/ 2147483647 h 152"/>
            <a:gd name="T86" fmla="*/ 2147483647 w 134"/>
            <a:gd name="T87" fmla="*/ 2147483647 h 152"/>
            <a:gd name="T88" fmla="*/ 2147483647 w 134"/>
            <a:gd name="T89" fmla="*/ 2147483647 h 152"/>
            <a:gd name="T90" fmla="*/ 2147483647 w 134"/>
            <a:gd name="T91" fmla="*/ 2147483647 h 152"/>
            <a:gd name="T92" fmla="*/ 2147483647 w 134"/>
            <a:gd name="T93" fmla="*/ 2147483647 h 152"/>
            <a:gd name="T94" fmla="*/ 2147483647 w 134"/>
            <a:gd name="T95" fmla="*/ 2147483647 h 152"/>
            <a:gd name="T96" fmla="*/ 2147483647 w 134"/>
            <a:gd name="T97" fmla="*/ 2147483647 h 152"/>
            <a:gd name="T98" fmla="*/ 2147483647 w 134"/>
            <a:gd name="T99" fmla="*/ 2147483647 h 152"/>
            <a:gd name="T100" fmla="*/ 2147483647 w 134"/>
            <a:gd name="T101" fmla="*/ 2147483647 h 152"/>
            <a:gd name="T102" fmla="*/ 2147483647 w 134"/>
            <a:gd name="T103" fmla="*/ 2147483647 h 152"/>
            <a:gd name="T104" fmla="*/ 2147483647 w 134"/>
            <a:gd name="T105" fmla="*/ 2147483647 h 152"/>
            <a:gd name="T106" fmla="*/ 2147483647 w 134"/>
            <a:gd name="T107" fmla="*/ 2147483647 h 152"/>
            <a:gd name="T108" fmla="*/ 2147483647 w 134"/>
            <a:gd name="T109" fmla="*/ 2147483647 h 152"/>
            <a:gd name="T110" fmla="*/ 2147483647 w 134"/>
            <a:gd name="T111" fmla="*/ 2147483647 h 152"/>
            <a:gd name="T112" fmla="*/ 2147483647 w 134"/>
            <a:gd name="T113" fmla="*/ 2147483647 h 152"/>
            <a:gd name="T114" fmla="*/ 2147483647 w 134"/>
            <a:gd name="T115" fmla="*/ 2147483647 h 152"/>
            <a:gd name="T116" fmla="*/ 2147483647 w 134"/>
            <a:gd name="T117" fmla="*/ 2147483647 h 152"/>
            <a:gd name="T118" fmla="*/ 2147483647 w 134"/>
            <a:gd name="T119" fmla="*/ 2147483647 h 152"/>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w 134"/>
            <a:gd name="T181" fmla="*/ 0 h 152"/>
            <a:gd name="T182" fmla="*/ 134 w 134"/>
            <a:gd name="T183" fmla="*/ 152 h 152"/>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T180" t="T181" r="T182" b="T183"/>
          <a:pathLst>
            <a:path w="134" h="152">
              <a:moveTo>
                <a:pt x="130" y="40"/>
              </a:moveTo>
              <a:lnTo>
                <a:pt x="129" y="37"/>
              </a:lnTo>
              <a:lnTo>
                <a:pt x="128" y="37"/>
              </a:lnTo>
              <a:lnTo>
                <a:pt x="128" y="35"/>
              </a:lnTo>
              <a:lnTo>
                <a:pt x="126" y="33"/>
              </a:lnTo>
              <a:lnTo>
                <a:pt x="124" y="32"/>
              </a:lnTo>
              <a:lnTo>
                <a:pt x="122" y="32"/>
              </a:lnTo>
              <a:lnTo>
                <a:pt x="122" y="34"/>
              </a:lnTo>
              <a:lnTo>
                <a:pt x="120" y="36"/>
              </a:lnTo>
              <a:lnTo>
                <a:pt x="117" y="35"/>
              </a:lnTo>
              <a:lnTo>
                <a:pt x="117" y="33"/>
              </a:lnTo>
              <a:lnTo>
                <a:pt x="116" y="32"/>
              </a:lnTo>
              <a:lnTo>
                <a:pt x="116" y="30"/>
              </a:lnTo>
              <a:lnTo>
                <a:pt x="114" y="29"/>
              </a:lnTo>
              <a:lnTo>
                <a:pt x="111" y="28"/>
              </a:lnTo>
              <a:lnTo>
                <a:pt x="108" y="28"/>
              </a:lnTo>
              <a:lnTo>
                <a:pt x="105" y="28"/>
              </a:lnTo>
              <a:lnTo>
                <a:pt x="103" y="30"/>
              </a:lnTo>
              <a:lnTo>
                <a:pt x="103" y="32"/>
              </a:lnTo>
              <a:lnTo>
                <a:pt x="101" y="34"/>
              </a:lnTo>
              <a:lnTo>
                <a:pt x="102" y="37"/>
              </a:lnTo>
              <a:lnTo>
                <a:pt x="101" y="40"/>
              </a:lnTo>
              <a:lnTo>
                <a:pt x="98" y="42"/>
              </a:lnTo>
              <a:lnTo>
                <a:pt x="98" y="47"/>
              </a:lnTo>
              <a:lnTo>
                <a:pt x="95" y="49"/>
              </a:lnTo>
              <a:lnTo>
                <a:pt x="95" y="52"/>
              </a:lnTo>
              <a:lnTo>
                <a:pt x="93" y="50"/>
              </a:lnTo>
              <a:lnTo>
                <a:pt x="93" y="48"/>
              </a:lnTo>
              <a:lnTo>
                <a:pt x="91" y="46"/>
              </a:lnTo>
              <a:lnTo>
                <a:pt x="90" y="47"/>
              </a:lnTo>
              <a:lnTo>
                <a:pt x="89" y="49"/>
              </a:lnTo>
              <a:lnTo>
                <a:pt x="85" y="51"/>
              </a:lnTo>
              <a:lnTo>
                <a:pt x="83" y="51"/>
              </a:lnTo>
              <a:lnTo>
                <a:pt x="82" y="53"/>
              </a:lnTo>
              <a:lnTo>
                <a:pt x="81" y="55"/>
              </a:lnTo>
              <a:lnTo>
                <a:pt x="78" y="55"/>
              </a:lnTo>
              <a:lnTo>
                <a:pt x="74" y="52"/>
              </a:lnTo>
              <a:lnTo>
                <a:pt x="74" y="45"/>
              </a:lnTo>
              <a:lnTo>
                <a:pt x="75" y="41"/>
              </a:lnTo>
              <a:lnTo>
                <a:pt x="75" y="38"/>
              </a:lnTo>
              <a:lnTo>
                <a:pt x="75" y="34"/>
              </a:lnTo>
              <a:lnTo>
                <a:pt x="75" y="31"/>
              </a:lnTo>
              <a:lnTo>
                <a:pt x="73" y="30"/>
              </a:lnTo>
              <a:lnTo>
                <a:pt x="71" y="30"/>
              </a:lnTo>
              <a:lnTo>
                <a:pt x="71" y="28"/>
              </a:lnTo>
              <a:lnTo>
                <a:pt x="70" y="26"/>
              </a:lnTo>
              <a:lnTo>
                <a:pt x="69" y="25"/>
              </a:lnTo>
              <a:lnTo>
                <a:pt x="69" y="23"/>
              </a:lnTo>
              <a:lnTo>
                <a:pt x="70" y="22"/>
              </a:lnTo>
              <a:lnTo>
                <a:pt x="70" y="19"/>
              </a:lnTo>
              <a:lnTo>
                <a:pt x="68" y="18"/>
              </a:lnTo>
              <a:lnTo>
                <a:pt x="67" y="18"/>
              </a:lnTo>
              <a:lnTo>
                <a:pt x="64" y="17"/>
              </a:lnTo>
              <a:lnTo>
                <a:pt x="64" y="15"/>
              </a:lnTo>
              <a:lnTo>
                <a:pt x="65" y="14"/>
              </a:lnTo>
              <a:lnTo>
                <a:pt x="64" y="13"/>
              </a:lnTo>
              <a:lnTo>
                <a:pt x="64" y="10"/>
              </a:lnTo>
              <a:lnTo>
                <a:pt x="62" y="7"/>
              </a:lnTo>
              <a:lnTo>
                <a:pt x="60" y="6"/>
              </a:lnTo>
              <a:lnTo>
                <a:pt x="58" y="7"/>
              </a:lnTo>
              <a:lnTo>
                <a:pt x="56" y="7"/>
              </a:lnTo>
              <a:lnTo>
                <a:pt x="56" y="4"/>
              </a:lnTo>
              <a:lnTo>
                <a:pt x="57" y="4"/>
              </a:lnTo>
              <a:lnTo>
                <a:pt x="57" y="2"/>
              </a:lnTo>
              <a:lnTo>
                <a:pt x="55" y="0"/>
              </a:lnTo>
              <a:lnTo>
                <a:pt x="55" y="2"/>
              </a:lnTo>
              <a:lnTo>
                <a:pt x="54" y="3"/>
              </a:lnTo>
              <a:lnTo>
                <a:pt x="52" y="2"/>
              </a:lnTo>
              <a:lnTo>
                <a:pt x="50" y="4"/>
              </a:lnTo>
              <a:lnTo>
                <a:pt x="48" y="5"/>
              </a:lnTo>
              <a:lnTo>
                <a:pt x="47" y="7"/>
              </a:lnTo>
              <a:lnTo>
                <a:pt x="47" y="10"/>
              </a:lnTo>
              <a:lnTo>
                <a:pt x="48" y="12"/>
              </a:lnTo>
              <a:lnTo>
                <a:pt x="48" y="14"/>
              </a:lnTo>
              <a:lnTo>
                <a:pt x="48" y="16"/>
              </a:lnTo>
              <a:lnTo>
                <a:pt x="50" y="19"/>
              </a:lnTo>
              <a:lnTo>
                <a:pt x="51" y="20"/>
              </a:lnTo>
              <a:lnTo>
                <a:pt x="51" y="22"/>
              </a:lnTo>
              <a:lnTo>
                <a:pt x="50" y="24"/>
              </a:lnTo>
              <a:lnTo>
                <a:pt x="51" y="25"/>
              </a:lnTo>
              <a:lnTo>
                <a:pt x="50" y="27"/>
              </a:lnTo>
              <a:lnTo>
                <a:pt x="49" y="28"/>
              </a:lnTo>
              <a:lnTo>
                <a:pt x="49" y="31"/>
              </a:lnTo>
              <a:lnTo>
                <a:pt x="47" y="32"/>
              </a:lnTo>
              <a:lnTo>
                <a:pt x="47" y="35"/>
              </a:lnTo>
              <a:lnTo>
                <a:pt x="44" y="36"/>
              </a:lnTo>
              <a:lnTo>
                <a:pt x="45" y="39"/>
              </a:lnTo>
              <a:lnTo>
                <a:pt x="44" y="40"/>
              </a:lnTo>
              <a:lnTo>
                <a:pt x="44" y="43"/>
              </a:lnTo>
              <a:lnTo>
                <a:pt x="44" y="45"/>
              </a:lnTo>
              <a:lnTo>
                <a:pt x="45" y="46"/>
              </a:lnTo>
              <a:lnTo>
                <a:pt x="48" y="48"/>
              </a:lnTo>
              <a:lnTo>
                <a:pt x="49" y="47"/>
              </a:lnTo>
              <a:lnTo>
                <a:pt x="51" y="48"/>
              </a:lnTo>
              <a:lnTo>
                <a:pt x="51" y="50"/>
              </a:lnTo>
              <a:lnTo>
                <a:pt x="51" y="52"/>
              </a:lnTo>
              <a:lnTo>
                <a:pt x="50" y="52"/>
              </a:lnTo>
              <a:lnTo>
                <a:pt x="49" y="54"/>
              </a:lnTo>
              <a:lnTo>
                <a:pt x="48" y="56"/>
              </a:lnTo>
              <a:lnTo>
                <a:pt x="49" y="57"/>
              </a:lnTo>
              <a:lnTo>
                <a:pt x="51" y="57"/>
              </a:lnTo>
              <a:lnTo>
                <a:pt x="52" y="59"/>
              </a:lnTo>
              <a:lnTo>
                <a:pt x="53" y="61"/>
              </a:lnTo>
              <a:lnTo>
                <a:pt x="51" y="62"/>
              </a:lnTo>
              <a:lnTo>
                <a:pt x="50" y="64"/>
              </a:lnTo>
              <a:lnTo>
                <a:pt x="50" y="66"/>
              </a:lnTo>
              <a:lnTo>
                <a:pt x="49" y="67"/>
              </a:lnTo>
              <a:lnTo>
                <a:pt x="47" y="67"/>
              </a:lnTo>
              <a:lnTo>
                <a:pt x="46" y="66"/>
              </a:lnTo>
              <a:lnTo>
                <a:pt x="44" y="66"/>
              </a:lnTo>
              <a:lnTo>
                <a:pt x="43" y="64"/>
              </a:lnTo>
              <a:lnTo>
                <a:pt x="41" y="63"/>
              </a:lnTo>
              <a:lnTo>
                <a:pt x="40" y="62"/>
              </a:lnTo>
              <a:lnTo>
                <a:pt x="38" y="61"/>
              </a:lnTo>
              <a:lnTo>
                <a:pt x="36" y="63"/>
              </a:lnTo>
              <a:lnTo>
                <a:pt x="35" y="65"/>
              </a:lnTo>
              <a:lnTo>
                <a:pt x="37" y="68"/>
              </a:lnTo>
              <a:lnTo>
                <a:pt x="35" y="71"/>
              </a:lnTo>
              <a:lnTo>
                <a:pt x="32" y="74"/>
              </a:lnTo>
              <a:lnTo>
                <a:pt x="30" y="77"/>
              </a:lnTo>
              <a:lnTo>
                <a:pt x="29" y="79"/>
              </a:lnTo>
              <a:lnTo>
                <a:pt x="28" y="82"/>
              </a:lnTo>
              <a:lnTo>
                <a:pt x="30" y="84"/>
              </a:lnTo>
              <a:lnTo>
                <a:pt x="28" y="85"/>
              </a:lnTo>
              <a:lnTo>
                <a:pt x="26" y="83"/>
              </a:lnTo>
              <a:lnTo>
                <a:pt x="24" y="80"/>
              </a:lnTo>
              <a:lnTo>
                <a:pt x="22" y="78"/>
              </a:lnTo>
              <a:lnTo>
                <a:pt x="20" y="79"/>
              </a:lnTo>
              <a:lnTo>
                <a:pt x="19" y="82"/>
              </a:lnTo>
              <a:lnTo>
                <a:pt x="16" y="83"/>
              </a:lnTo>
              <a:lnTo>
                <a:pt x="13" y="83"/>
              </a:lnTo>
              <a:lnTo>
                <a:pt x="11" y="83"/>
              </a:lnTo>
              <a:lnTo>
                <a:pt x="10" y="87"/>
              </a:lnTo>
              <a:lnTo>
                <a:pt x="9" y="89"/>
              </a:lnTo>
              <a:lnTo>
                <a:pt x="9" y="93"/>
              </a:lnTo>
              <a:lnTo>
                <a:pt x="11" y="95"/>
              </a:lnTo>
              <a:lnTo>
                <a:pt x="12" y="98"/>
              </a:lnTo>
              <a:lnTo>
                <a:pt x="12" y="99"/>
              </a:lnTo>
              <a:lnTo>
                <a:pt x="10" y="100"/>
              </a:lnTo>
              <a:lnTo>
                <a:pt x="9" y="103"/>
              </a:lnTo>
              <a:lnTo>
                <a:pt x="7" y="103"/>
              </a:lnTo>
              <a:lnTo>
                <a:pt x="7" y="105"/>
              </a:lnTo>
              <a:lnTo>
                <a:pt x="6" y="107"/>
              </a:lnTo>
              <a:lnTo>
                <a:pt x="7" y="110"/>
              </a:lnTo>
              <a:lnTo>
                <a:pt x="7" y="112"/>
              </a:lnTo>
              <a:lnTo>
                <a:pt x="6" y="112"/>
              </a:lnTo>
              <a:lnTo>
                <a:pt x="6" y="116"/>
              </a:lnTo>
              <a:lnTo>
                <a:pt x="7" y="117"/>
              </a:lnTo>
              <a:lnTo>
                <a:pt x="6" y="119"/>
              </a:lnTo>
              <a:lnTo>
                <a:pt x="6" y="121"/>
              </a:lnTo>
              <a:lnTo>
                <a:pt x="2" y="121"/>
              </a:lnTo>
              <a:lnTo>
                <a:pt x="2" y="123"/>
              </a:lnTo>
              <a:lnTo>
                <a:pt x="0" y="123"/>
              </a:lnTo>
              <a:lnTo>
                <a:pt x="0" y="124"/>
              </a:lnTo>
              <a:lnTo>
                <a:pt x="2" y="126"/>
              </a:lnTo>
              <a:lnTo>
                <a:pt x="6" y="130"/>
              </a:lnTo>
              <a:lnTo>
                <a:pt x="8" y="131"/>
              </a:lnTo>
              <a:lnTo>
                <a:pt x="10" y="131"/>
              </a:lnTo>
              <a:lnTo>
                <a:pt x="12" y="132"/>
              </a:lnTo>
              <a:lnTo>
                <a:pt x="15" y="133"/>
              </a:lnTo>
              <a:lnTo>
                <a:pt x="18" y="135"/>
              </a:lnTo>
              <a:lnTo>
                <a:pt x="20" y="136"/>
              </a:lnTo>
              <a:lnTo>
                <a:pt x="22" y="136"/>
              </a:lnTo>
              <a:lnTo>
                <a:pt x="24" y="135"/>
              </a:lnTo>
              <a:lnTo>
                <a:pt x="26" y="137"/>
              </a:lnTo>
              <a:lnTo>
                <a:pt x="32" y="132"/>
              </a:lnTo>
              <a:lnTo>
                <a:pt x="34" y="133"/>
              </a:lnTo>
              <a:lnTo>
                <a:pt x="33" y="134"/>
              </a:lnTo>
              <a:lnTo>
                <a:pt x="36" y="136"/>
              </a:lnTo>
              <a:lnTo>
                <a:pt x="37" y="137"/>
              </a:lnTo>
              <a:lnTo>
                <a:pt x="41" y="138"/>
              </a:lnTo>
              <a:lnTo>
                <a:pt x="42" y="140"/>
              </a:lnTo>
              <a:lnTo>
                <a:pt x="44" y="140"/>
              </a:lnTo>
              <a:lnTo>
                <a:pt x="46" y="142"/>
              </a:lnTo>
              <a:lnTo>
                <a:pt x="50" y="141"/>
              </a:lnTo>
              <a:lnTo>
                <a:pt x="54" y="145"/>
              </a:lnTo>
              <a:lnTo>
                <a:pt x="56" y="145"/>
              </a:lnTo>
              <a:lnTo>
                <a:pt x="56" y="147"/>
              </a:lnTo>
              <a:lnTo>
                <a:pt x="57" y="149"/>
              </a:lnTo>
              <a:lnTo>
                <a:pt x="61" y="149"/>
              </a:lnTo>
              <a:lnTo>
                <a:pt x="62" y="152"/>
              </a:lnTo>
              <a:lnTo>
                <a:pt x="65" y="150"/>
              </a:lnTo>
              <a:lnTo>
                <a:pt x="67" y="150"/>
              </a:lnTo>
              <a:lnTo>
                <a:pt x="67" y="146"/>
              </a:lnTo>
              <a:lnTo>
                <a:pt x="70" y="143"/>
              </a:lnTo>
              <a:lnTo>
                <a:pt x="74" y="139"/>
              </a:lnTo>
              <a:lnTo>
                <a:pt x="75" y="134"/>
              </a:lnTo>
              <a:lnTo>
                <a:pt x="80" y="129"/>
              </a:lnTo>
              <a:lnTo>
                <a:pt x="85" y="123"/>
              </a:lnTo>
              <a:lnTo>
                <a:pt x="86" y="113"/>
              </a:lnTo>
              <a:lnTo>
                <a:pt x="88" y="107"/>
              </a:lnTo>
              <a:lnTo>
                <a:pt x="85" y="106"/>
              </a:lnTo>
              <a:lnTo>
                <a:pt x="82" y="93"/>
              </a:lnTo>
              <a:lnTo>
                <a:pt x="83" y="91"/>
              </a:lnTo>
              <a:lnTo>
                <a:pt x="85" y="90"/>
              </a:lnTo>
              <a:lnTo>
                <a:pt x="83" y="88"/>
              </a:lnTo>
              <a:lnTo>
                <a:pt x="80" y="87"/>
              </a:lnTo>
              <a:lnTo>
                <a:pt x="80" y="84"/>
              </a:lnTo>
              <a:lnTo>
                <a:pt x="84" y="81"/>
              </a:lnTo>
              <a:lnTo>
                <a:pt x="86" y="81"/>
              </a:lnTo>
              <a:lnTo>
                <a:pt x="86" y="78"/>
              </a:lnTo>
              <a:lnTo>
                <a:pt x="88" y="77"/>
              </a:lnTo>
              <a:lnTo>
                <a:pt x="91" y="78"/>
              </a:lnTo>
              <a:lnTo>
                <a:pt x="94" y="77"/>
              </a:lnTo>
              <a:lnTo>
                <a:pt x="94" y="74"/>
              </a:lnTo>
              <a:lnTo>
                <a:pt x="96" y="73"/>
              </a:lnTo>
              <a:lnTo>
                <a:pt x="97" y="74"/>
              </a:lnTo>
              <a:lnTo>
                <a:pt x="100" y="74"/>
              </a:lnTo>
              <a:lnTo>
                <a:pt x="102" y="73"/>
              </a:lnTo>
              <a:lnTo>
                <a:pt x="104" y="74"/>
              </a:lnTo>
              <a:lnTo>
                <a:pt x="108" y="75"/>
              </a:lnTo>
              <a:lnTo>
                <a:pt x="109" y="73"/>
              </a:lnTo>
              <a:lnTo>
                <a:pt x="111" y="74"/>
              </a:lnTo>
              <a:lnTo>
                <a:pt x="114" y="72"/>
              </a:lnTo>
              <a:lnTo>
                <a:pt x="116" y="72"/>
              </a:lnTo>
              <a:lnTo>
                <a:pt x="116" y="66"/>
              </a:lnTo>
              <a:lnTo>
                <a:pt x="118" y="65"/>
              </a:lnTo>
              <a:lnTo>
                <a:pt x="120" y="62"/>
              </a:lnTo>
              <a:lnTo>
                <a:pt x="122" y="63"/>
              </a:lnTo>
              <a:lnTo>
                <a:pt x="123" y="64"/>
              </a:lnTo>
              <a:lnTo>
                <a:pt x="121" y="66"/>
              </a:lnTo>
              <a:lnTo>
                <a:pt x="123" y="67"/>
              </a:lnTo>
              <a:lnTo>
                <a:pt x="125" y="66"/>
              </a:lnTo>
              <a:lnTo>
                <a:pt x="128" y="66"/>
              </a:lnTo>
              <a:lnTo>
                <a:pt x="129" y="64"/>
              </a:lnTo>
              <a:lnTo>
                <a:pt x="131" y="63"/>
              </a:lnTo>
              <a:lnTo>
                <a:pt x="132" y="60"/>
              </a:lnTo>
              <a:lnTo>
                <a:pt x="131" y="59"/>
              </a:lnTo>
              <a:lnTo>
                <a:pt x="131" y="58"/>
              </a:lnTo>
              <a:lnTo>
                <a:pt x="129" y="59"/>
              </a:lnTo>
              <a:lnTo>
                <a:pt x="125" y="55"/>
              </a:lnTo>
              <a:lnTo>
                <a:pt x="126" y="52"/>
              </a:lnTo>
              <a:lnTo>
                <a:pt x="125" y="51"/>
              </a:lnTo>
              <a:lnTo>
                <a:pt x="126" y="48"/>
              </a:lnTo>
              <a:lnTo>
                <a:pt x="125" y="47"/>
              </a:lnTo>
              <a:lnTo>
                <a:pt x="127" y="45"/>
              </a:lnTo>
              <a:lnTo>
                <a:pt x="129" y="45"/>
              </a:lnTo>
              <a:lnTo>
                <a:pt x="130" y="47"/>
              </a:lnTo>
              <a:lnTo>
                <a:pt x="132" y="47"/>
              </a:lnTo>
              <a:lnTo>
                <a:pt x="134" y="45"/>
              </a:lnTo>
              <a:lnTo>
                <a:pt x="134" y="44"/>
              </a:lnTo>
              <a:lnTo>
                <a:pt x="130" y="40"/>
              </a:lnTo>
              <a:close/>
            </a:path>
          </a:pathLst>
        </a:custGeom>
        <a:solidFill>
          <a:srgbClr val="01BEE7"/>
        </a:solidFill>
        <a:ln w="9525">
          <a:solidFill>
            <a:srgbClr val="000000"/>
          </a:solidFill>
          <a:miter lim="800000"/>
          <a:headEnd/>
          <a:tailEnd/>
        </a:ln>
      </xdr:spPr>
    </xdr:sp>
    <xdr:clientData/>
  </xdr:twoCellAnchor>
  <xdr:twoCellAnchor>
    <xdr:from>
      <xdr:col>8</xdr:col>
      <xdr:colOff>19050</xdr:colOff>
      <xdr:row>21</xdr:row>
      <xdr:rowOff>123825</xdr:rowOff>
    </xdr:from>
    <xdr:to>
      <xdr:col>9</xdr:col>
      <xdr:colOff>495300</xdr:colOff>
      <xdr:row>27</xdr:row>
      <xdr:rowOff>114300</xdr:rowOff>
    </xdr:to>
    <xdr:sp macro="modRegionSelect.Region_Click" textlink="">
      <xdr:nvSpPr>
        <xdr:cNvPr id="125169" name="ShapeReg_49"/>
        <xdr:cNvSpPr>
          <a:spLocks/>
        </xdr:cNvSpPr>
      </xdr:nvSpPr>
      <xdr:spPr bwMode="auto">
        <a:xfrm>
          <a:off x="4495800" y="3648075"/>
          <a:ext cx="1085850" cy="962025"/>
        </a:xfrm>
        <a:custGeom>
          <a:avLst/>
          <a:gdLst>
            <a:gd name="T0" fmla="*/ 2147483647 w 114"/>
            <a:gd name="T1" fmla="*/ 2147483647 h 101"/>
            <a:gd name="T2" fmla="*/ 2147483647 w 114"/>
            <a:gd name="T3" fmla="*/ 2147483647 h 101"/>
            <a:gd name="T4" fmla="*/ 2147483647 w 114"/>
            <a:gd name="T5" fmla="*/ 2147483647 h 101"/>
            <a:gd name="T6" fmla="*/ 2147483647 w 114"/>
            <a:gd name="T7" fmla="*/ 2147483647 h 101"/>
            <a:gd name="T8" fmla="*/ 2147483647 w 114"/>
            <a:gd name="T9" fmla="*/ 2147483647 h 101"/>
            <a:gd name="T10" fmla="*/ 2147483647 w 114"/>
            <a:gd name="T11" fmla="*/ 2147483647 h 101"/>
            <a:gd name="T12" fmla="*/ 2147483647 w 114"/>
            <a:gd name="T13" fmla="*/ 2147483647 h 101"/>
            <a:gd name="T14" fmla="*/ 2147483647 w 114"/>
            <a:gd name="T15" fmla="*/ 2147483647 h 101"/>
            <a:gd name="T16" fmla="*/ 2147483647 w 114"/>
            <a:gd name="T17" fmla="*/ 2147483647 h 101"/>
            <a:gd name="T18" fmla="*/ 2147483647 w 114"/>
            <a:gd name="T19" fmla="*/ 2147483647 h 101"/>
            <a:gd name="T20" fmla="*/ 2147483647 w 114"/>
            <a:gd name="T21" fmla="*/ 2147483647 h 101"/>
            <a:gd name="T22" fmla="*/ 2147483647 w 114"/>
            <a:gd name="T23" fmla="*/ 2147483647 h 101"/>
            <a:gd name="T24" fmla="*/ 2147483647 w 114"/>
            <a:gd name="T25" fmla="*/ 2147483647 h 101"/>
            <a:gd name="T26" fmla="*/ 2147483647 w 114"/>
            <a:gd name="T27" fmla="*/ 2147483647 h 101"/>
            <a:gd name="T28" fmla="*/ 2147483647 w 114"/>
            <a:gd name="T29" fmla="*/ 2147483647 h 101"/>
            <a:gd name="T30" fmla="*/ 2147483647 w 114"/>
            <a:gd name="T31" fmla="*/ 2147483647 h 101"/>
            <a:gd name="T32" fmla="*/ 2147483647 w 114"/>
            <a:gd name="T33" fmla="*/ 2147483647 h 101"/>
            <a:gd name="T34" fmla="*/ 2147483647 w 114"/>
            <a:gd name="T35" fmla="*/ 2147483647 h 101"/>
            <a:gd name="T36" fmla="*/ 2147483647 w 114"/>
            <a:gd name="T37" fmla="*/ 2147483647 h 101"/>
            <a:gd name="T38" fmla="*/ 2147483647 w 114"/>
            <a:gd name="T39" fmla="*/ 2147483647 h 101"/>
            <a:gd name="T40" fmla="*/ 2147483647 w 114"/>
            <a:gd name="T41" fmla="*/ 2147483647 h 101"/>
            <a:gd name="T42" fmla="*/ 2147483647 w 114"/>
            <a:gd name="T43" fmla="*/ 2147483647 h 101"/>
            <a:gd name="T44" fmla="*/ 2147483647 w 114"/>
            <a:gd name="T45" fmla="*/ 2147483647 h 101"/>
            <a:gd name="T46" fmla="*/ 2147483647 w 114"/>
            <a:gd name="T47" fmla="*/ 2147483647 h 101"/>
            <a:gd name="T48" fmla="*/ 2147483647 w 114"/>
            <a:gd name="T49" fmla="*/ 2147483647 h 101"/>
            <a:gd name="T50" fmla="*/ 2147483647 w 114"/>
            <a:gd name="T51" fmla="*/ 2147483647 h 101"/>
            <a:gd name="T52" fmla="*/ 2147483647 w 114"/>
            <a:gd name="T53" fmla="*/ 2147483647 h 101"/>
            <a:gd name="T54" fmla="*/ 2147483647 w 114"/>
            <a:gd name="T55" fmla="*/ 0 h 101"/>
            <a:gd name="T56" fmla="*/ 2147483647 w 114"/>
            <a:gd name="T57" fmla="*/ 2147483647 h 101"/>
            <a:gd name="T58" fmla="*/ 2147483647 w 114"/>
            <a:gd name="T59" fmla="*/ 2147483647 h 101"/>
            <a:gd name="T60" fmla="*/ 2147483647 w 114"/>
            <a:gd name="T61" fmla="*/ 2147483647 h 101"/>
            <a:gd name="T62" fmla="*/ 2147483647 w 114"/>
            <a:gd name="T63" fmla="*/ 2147483647 h 101"/>
            <a:gd name="T64" fmla="*/ 2147483647 w 114"/>
            <a:gd name="T65" fmla="*/ 2147483647 h 101"/>
            <a:gd name="T66" fmla="*/ 2147483647 w 114"/>
            <a:gd name="T67" fmla="*/ 2147483647 h 101"/>
            <a:gd name="T68" fmla="*/ 2147483647 w 114"/>
            <a:gd name="T69" fmla="*/ 2147483647 h 101"/>
            <a:gd name="T70" fmla="*/ 2147483647 w 114"/>
            <a:gd name="T71" fmla="*/ 2147483647 h 101"/>
            <a:gd name="T72" fmla="*/ 2147483647 w 114"/>
            <a:gd name="T73" fmla="*/ 2147483647 h 101"/>
            <a:gd name="T74" fmla="*/ 2147483647 w 114"/>
            <a:gd name="T75" fmla="*/ 2147483647 h 101"/>
            <a:gd name="T76" fmla="*/ 2147483647 w 114"/>
            <a:gd name="T77" fmla="*/ 2147483647 h 101"/>
            <a:gd name="T78" fmla="*/ 2147483647 w 114"/>
            <a:gd name="T79" fmla="*/ 2147483647 h 101"/>
            <a:gd name="T80" fmla="*/ 2147483647 w 114"/>
            <a:gd name="T81" fmla="*/ 2147483647 h 101"/>
            <a:gd name="T82" fmla="*/ 2147483647 w 114"/>
            <a:gd name="T83" fmla="*/ 2147483647 h 101"/>
            <a:gd name="T84" fmla="*/ 2147483647 w 114"/>
            <a:gd name="T85" fmla="*/ 2147483647 h 101"/>
            <a:gd name="T86" fmla="*/ 2147483647 w 114"/>
            <a:gd name="T87" fmla="*/ 2147483647 h 101"/>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114"/>
            <a:gd name="T133" fmla="*/ 0 h 101"/>
            <a:gd name="T134" fmla="*/ 114 w 114"/>
            <a:gd name="T135" fmla="*/ 101 h 101"/>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114" h="101">
              <a:moveTo>
                <a:pt x="66" y="97"/>
              </a:moveTo>
              <a:lnTo>
                <a:pt x="61" y="96"/>
              </a:lnTo>
              <a:lnTo>
                <a:pt x="60" y="95"/>
              </a:lnTo>
              <a:lnTo>
                <a:pt x="53" y="96"/>
              </a:lnTo>
              <a:lnTo>
                <a:pt x="50" y="96"/>
              </a:lnTo>
              <a:lnTo>
                <a:pt x="46" y="99"/>
              </a:lnTo>
              <a:lnTo>
                <a:pt x="43" y="100"/>
              </a:lnTo>
              <a:lnTo>
                <a:pt x="40" y="101"/>
              </a:lnTo>
              <a:lnTo>
                <a:pt x="35" y="100"/>
              </a:lnTo>
              <a:lnTo>
                <a:pt x="32" y="99"/>
              </a:lnTo>
              <a:lnTo>
                <a:pt x="30" y="97"/>
              </a:lnTo>
              <a:lnTo>
                <a:pt x="28" y="93"/>
              </a:lnTo>
              <a:lnTo>
                <a:pt x="25" y="90"/>
              </a:lnTo>
              <a:lnTo>
                <a:pt x="22" y="89"/>
              </a:lnTo>
              <a:lnTo>
                <a:pt x="18" y="89"/>
              </a:lnTo>
              <a:lnTo>
                <a:pt x="15" y="90"/>
              </a:lnTo>
              <a:lnTo>
                <a:pt x="12" y="87"/>
              </a:lnTo>
              <a:lnTo>
                <a:pt x="7" y="87"/>
              </a:lnTo>
              <a:lnTo>
                <a:pt x="4" y="85"/>
              </a:lnTo>
              <a:lnTo>
                <a:pt x="2" y="87"/>
              </a:lnTo>
              <a:lnTo>
                <a:pt x="2" y="84"/>
              </a:lnTo>
              <a:lnTo>
                <a:pt x="1" y="83"/>
              </a:lnTo>
              <a:lnTo>
                <a:pt x="0" y="80"/>
              </a:lnTo>
              <a:lnTo>
                <a:pt x="2" y="79"/>
              </a:lnTo>
              <a:lnTo>
                <a:pt x="2" y="77"/>
              </a:lnTo>
              <a:lnTo>
                <a:pt x="3" y="75"/>
              </a:lnTo>
              <a:lnTo>
                <a:pt x="7" y="72"/>
              </a:lnTo>
              <a:lnTo>
                <a:pt x="8" y="71"/>
              </a:lnTo>
              <a:lnTo>
                <a:pt x="9" y="70"/>
              </a:lnTo>
              <a:lnTo>
                <a:pt x="11" y="71"/>
              </a:lnTo>
              <a:lnTo>
                <a:pt x="10" y="72"/>
              </a:lnTo>
              <a:lnTo>
                <a:pt x="13" y="74"/>
              </a:lnTo>
              <a:lnTo>
                <a:pt x="14" y="75"/>
              </a:lnTo>
              <a:lnTo>
                <a:pt x="18" y="76"/>
              </a:lnTo>
              <a:lnTo>
                <a:pt x="19" y="78"/>
              </a:lnTo>
              <a:lnTo>
                <a:pt x="21" y="78"/>
              </a:lnTo>
              <a:lnTo>
                <a:pt x="23" y="80"/>
              </a:lnTo>
              <a:lnTo>
                <a:pt x="27" y="79"/>
              </a:lnTo>
              <a:lnTo>
                <a:pt x="29" y="81"/>
              </a:lnTo>
              <a:lnTo>
                <a:pt x="31" y="83"/>
              </a:lnTo>
              <a:lnTo>
                <a:pt x="33" y="83"/>
              </a:lnTo>
              <a:lnTo>
                <a:pt x="33" y="85"/>
              </a:lnTo>
              <a:lnTo>
                <a:pt x="34" y="87"/>
              </a:lnTo>
              <a:lnTo>
                <a:pt x="36" y="87"/>
              </a:lnTo>
              <a:lnTo>
                <a:pt x="38" y="87"/>
              </a:lnTo>
              <a:lnTo>
                <a:pt x="39" y="90"/>
              </a:lnTo>
              <a:lnTo>
                <a:pt x="42" y="88"/>
              </a:lnTo>
              <a:lnTo>
                <a:pt x="44" y="88"/>
              </a:lnTo>
              <a:lnTo>
                <a:pt x="44" y="84"/>
              </a:lnTo>
              <a:lnTo>
                <a:pt x="47" y="81"/>
              </a:lnTo>
              <a:lnTo>
                <a:pt x="51" y="77"/>
              </a:lnTo>
              <a:lnTo>
                <a:pt x="52" y="72"/>
              </a:lnTo>
              <a:lnTo>
                <a:pt x="57" y="67"/>
              </a:lnTo>
              <a:lnTo>
                <a:pt x="62" y="61"/>
              </a:lnTo>
              <a:lnTo>
                <a:pt x="63" y="51"/>
              </a:lnTo>
              <a:lnTo>
                <a:pt x="65" y="45"/>
              </a:lnTo>
              <a:lnTo>
                <a:pt x="62" y="44"/>
              </a:lnTo>
              <a:lnTo>
                <a:pt x="61" y="37"/>
              </a:lnTo>
              <a:lnTo>
                <a:pt x="59" y="31"/>
              </a:lnTo>
              <a:lnTo>
                <a:pt x="60" y="29"/>
              </a:lnTo>
              <a:lnTo>
                <a:pt x="62" y="28"/>
              </a:lnTo>
              <a:lnTo>
                <a:pt x="60" y="26"/>
              </a:lnTo>
              <a:lnTo>
                <a:pt x="57" y="25"/>
              </a:lnTo>
              <a:lnTo>
                <a:pt x="57" y="22"/>
              </a:lnTo>
              <a:lnTo>
                <a:pt x="61" y="19"/>
              </a:lnTo>
              <a:lnTo>
                <a:pt x="63" y="19"/>
              </a:lnTo>
              <a:lnTo>
                <a:pt x="63" y="16"/>
              </a:lnTo>
              <a:lnTo>
                <a:pt x="65" y="15"/>
              </a:lnTo>
              <a:lnTo>
                <a:pt x="68" y="16"/>
              </a:lnTo>
              <a:lnTo>
                <a:pt x="71" y="15"/>
              </a:lnTo>
              <a:lnTo>
                <a:pt x="71" y="12"/>
              </a:lnTo>
              <a:lnTo>
                <a:pt x="73" y="11"/>
              </a:lnTo>
              <a:lnTo>
                <a:pt x="74" y="12"/>
              </a:lnTo>
              <a:lnTo>
                <a:pt x="77" y="12"/>
              </a:lnTo>
              <a:lnTo>
                <a:pt x="79" y="11"/>
              </a:lnTo>
              <a:lnTo>
                <a:pt x="81" y="12"/>
              </a:lnTo>
              <a:lnTo>
                <a:pt x="85" y="13"/>
              </a:lnTo>
              <a:lnTo>
                <a:pt x="86" y="11"/>
              </a:lnTo>
              <a:lnTo>
                <a:pt x="88" y="12"/>
              </a:lnTo>
              <a:lnTo>
                <a:pt x="91" y="10"/>
              </a:lnTo>
              <a:lnTo>
                <a:pt x="93" y="10"/>
              </a:lnTo>
              <a:lnTo>
                <a:pt x="93" y="4"/>
              </a:lnTo>
              <a:lnTo>
                <a:pt x="95" y="3"/>
              </a:lnTo>
              <a:lnTo>
                <a:pt x="97" y="0"/>
              </a:lnTo>
              <a:lnTo>
                <a:pt x="99" y="1"/>
              </a:lnTo>
              <a:lnTo>
                <a:pt x="100" y="2"/>
              </a:lnTo>
              <a:lnTo>
                <a:pt x="98" y="4"/>
              </a:lnTo>
              <a:lnTo>
                <a:pt x="98" y="8"/>
              </a:lnTo>
              <a:lnTo>
                <a:pt x="100" y="9"/>
              </a:lnTo>
              <a:lnTo>
                <a:pt x="101" y="13"/>
              </a:lnTo>
              <a:lnTo>
                <a:pt x="103" y="14"/>
              </a:lnTo>
              <a:lnTo>
                <a:pt x="104" y="18"/>
              </a:lnTo>
              <a:lnTo>
                <a:pt x="106" y="20"/>
              </a:lnTo>
              <a:lnTo>
                <a:pt x="108" y="20"/>
              </a:lnTo>
              <a:lnTo>
                <a:pt x="111" y="21"/>
              </a:lnTo>
              <a:lnTo>
                <a:pt x="113" y="23"/>
              </a:lnTo>
              <a:lnTo>
                <a:pt x="114" y="25"/>
              </a:lnTo>
              <a:lnTo>
                <a:pt x="113" y="29"/>
              </a:lnTo>
              <a:lnTo>
                <a:pt x="110" y="30"/>
              </a:lnTo>
              <a:lnTo>
                <a:pt x="107" y="33"/>
              </a:lnTo>
              <a:lnTo>
                <a:pt x="105" y="36"/>
              </a:lnTo>
              <a:lnTo>
                <a:pt x="104" y="39"/>
              </a:lnTo>
              <a:lnTo>
                <a:pt x="102" y="41"/>
              </a:lnTo>
              <a:lnTo>
                <a:pt x="100" y="44"/>
              </a:lnTo>
              <a:lnTo>
                <a:pt x="101" y="48"/>
              </a:lnTo>
              <a:lnTo>
                <a:pt x="103" y="48"/>
              </a:lnTo>
              <a:lnTo>
                <a:pt x="103" y="50"/>
              </a:lnTo>
              <a:lnTo>
                <a:pt x="105" y="51"/>
              </a:lnTo>
              <a:lnTo>
                <a:pt x="104" y="55"/>
              </a:lnTo>
              <a:lnTo>
                <a:pt x="99" y="60"/>
              </a:lnTo>
              <a:lnTo>
                <a:pt x="96" y="61"/>
              </a:lnTo>
              <a:lnTo>
                <a:pt x="94" y="63"/>
              </a:lnTo>
              <a:lnTo>
                <a:pt x="92" y="64"/>
              </a:lnTo>
              <a:lnTo>
                <a:pt x="91" y="67"/>
              </a:lnTo>
              <a:lnTo>
                <a:pt x="89" y="69"/>
              </a:lnTo>
              <a:lnTo>
                <a:pt x="87" y="70"/>
              </a:lnTo>
              <a:lnTo>
                <a:pt x="86" y="75"/>
              </a:lnTo>
              <a:lnTo>
                <a:pt x="84" y="75"/>
              </a:lnTo>
              <a:lnTo>
                <a:pt x="81" y="74"/>
              </a:lnTo>
              <a:lnTo>
                <a:pt x="78" y="78"/>
              </a:lnTo>
              <a:lnTo>
                <a:pt x="76" y="79"/>
              </a:lnTo>
              <a:lnTo>
                <a:pt x="75" y="78"/>
              </a:lnTo>
              <a:lnTo>
                <a:pt x="73" y="78"/>
              </a:lnTo>
              <a:lnTo>
                <a:pt x="72" y="79"/>
              </a:lnTo>
              <a:lnTo>
                <a:pt x="72" y="82"/>
              </a:lnTo>
              <a:lnTo>
                <a:pt x="73" y="83"/>
              </a:lnTo>
              <a:lnTo>
                <a:pt x="71" y="84"/>
              </a:lnTo>
              <a:lnTo>
                <a:pt x="71" y="89"/>
              </a:lnTo>
              <a:lnTo>
                <a:pt x="73" y="88"/>
              </a:lnTo>
              <a:lnTo>
                <a:pt x="75" y="90"/>
              </a:lnTo>
              <a:lnTo>
                <a:pt x="71" y="94"/>
              </a:lnTo>
              <a:lnTo>
                <a:pt x="71" y="97"/>
              </a:lnTo>
              <a:lnTo>
                <a:pt x="66" y="97"/>
              </a:lnTo>
              <a:close/>
            </a:path>
          </a:pathLst>
        </a:custGeom>
        <a:solidFill>
          <a:srgbClr val="01BEE7"/>
        </a:solidFill>
        <a:ln w="9525">
          <a:solidFill>
            <a:srgbClr val="000000"/>
          </a:solidFill>
          <a:miter lim="800000"/>
          <a:headEnd/>
          <a:tailEnd/>
        </a:ln>
      </xdr:spPr>
    </xdr:sp>
    <xdr:clientData/>
  </xdr:twoCellAnchor>
  <xdr:twoCellAnchor>
    <xdr:from>
      <xdr:col>2</xdr:col>
      <xdr:colOff>9525</xdr:colOff>
      <xdr:row>12</xdr:row>
      <xdr:rowOff>104775</xdr:rowOff>
    </xdr:from>
    <xdr:to>
      <xdr:col>2</xdr:col>
      <xdr:colOff>381000</xdr:colOff>
      <xdr:row>15</xdr:row>
      <xdr:rowOff>28575</xdr:rowOff>
    </xdr:to>
    <xdr:sp macro="modRegionSelect.Region_Click" textlink="">
      <xdr:nvSpPr>
        <xdr:cNvPr id="125170" name="ShapeReg_30"/>
        <xdr:cNvSpPr>
          <a:spLocks/>
        </xdr:cNvSpPr>
      </xdr:nvSpPr>
      <xdr:spPr bwMode="auto">
        <a:xfrm>
          <a:off x="828675" y="2171700"/>
          <a:ext cx="371475" cy="409575"/>
        </a:xfrm>
        <a:custGeom>
          <a:avLst/>
          <a:gdLst>
            <a:gd name="T0" fmla="*/ 2147483647 w 39"/>
            <a:gd name="T1" fmla="*/ 0 h 43"/>
            <a:gd name="T2" fmla="*/ 2147483647 w 39"/>
            <a:gd name="T3" fmla="*/ 2147483647 h 43"/>
            <a:gd name="T4" fmla="*/ 2147483647 w 39"/>
            <a:gd name="T5" fmla="*/ 2147483647 h 43"/>
            <a:gd name="T6" fmla="*/ 2147483647 w 39"/>
            <a:gd name="T7" fmla="*/ 2147483647 h 43"/>
            <a:gd name="T8" fmla="*/ 2147483647 w 39"/>
            <a:gd name="T9" fmla="*/ 2147483647 h 43"/>
            <a:gd name="T10" fmla="*/ 2147483647 w 39"/>
            <a:gd name="T11" fmla="*/ 2147483647 h 43"/>
            <a:gd name="T12" fmla="*/ 2147483647 w 39"/>
            <a:gd name="T13" fmla="*/ 2147483647 h 43"/>
            <a:gd name="T14" fmla="*/ 2147483647 w 39"/>
            <a:gd name="T15" fmla="*/ 2147483647 h 43"/>
            <a:gd name="T16" fmla="*/ 2147483647 w 39"/>
            <a:gd name="T17" fmla="*/ 2147483647 h 43"/>
            <a:gd name="T18" fmla="*/ 2147483647 w 39"/>
            <a:gd name="T19" fmla="*/ 2147483647 h 43"/>
            <a:gd name="T20" fmla="*/ 2147483647 w 39"/>
            <a:gd name="T21" fmla="*/ 2147483647 h 43"/>
            <a:gd name="T22" fmla="*/ 2147483647 w 39"/>
            <a:gd name="T23" fmla="*/ 2147483647 h 43"/>
            <a:gd name="T24" fmla="*/ 2147483647 w 39"/>
            <a:gd name="T25" fmla="*/ 2147483647 h 43"/>
            <a:gd name="T26" fmla="*/ 2147483647 w 39"/>
            <a:gd name="T27" fmla="*/ 2147483647 h 43"/>
            <a:gd name="T28" fmla="*/ 2147483647 w 39"/>
            <a:gd name="T29" fmla="*/ 2147483647 h 43"/>
            <a:gd name="T30" fmla="*/ 2147483647 w 39"/>
            <a:gd name="T31" fmla="*/ 2147483647 h 43"/>
            <a:gd name="T32" fmla="*/ 2147483647 w 39"/>
            <a:gd name="T33" fmla="*/ 2147483647 h 43"/>
            <a:gd name="T34" fmla="*/ 2147483647 w 39"/>
            <a:gd name="T35" fmla="*/ 2147483647 h 43"/>
            <a:gd name="T36" fmla="*/ 2147483647 w 39"/>
            <a:gd name="T37" fmla="*/ 2147483647 h 43"/>
            <a:gd name="T38" fmla="*/ 2147483647 w 39"/>
            <a:gd name="T39" fmla="*/ 2147483647 h 43"/>
            <a:gd name="T40" fmla="*/ 2147483647 w 39"/>
            <a:gd name="T41" fmla="*/ 2147483647 h 43"/>
            <a:gd name="T42" fmla="*/ 2147483647 w 39"/>
            <a:gd name="T43" fmla="*/ 2147483647 h 43"/>
            <a:gd name="T44" fmla="*/ 2147483647 w 39"/>
            <a:gd name="T45" fmla="*/ 2147483647 h 43"/>
            <a:gd name="T46" fmla="*/ 2147483647 w 39"/>
            <a:gd name="T47" fmla="*/ 2147483647 h 43"/>
            <a:gd name="T48" fmla="*/ 2147483647 w 39"/>
            <a:gd name="T49" fmla="*/ 2147483647 h 43"/>
            <a:gd name="T50" fmla="*/ 2147483647 w 39"/>
            <a:gd name="T51" fmla="*/ 2147483647 h 43"/>
            <a:gd name="T52" fmla="*/ 2147483647 w 39"/>
            <a:gd name="T53" fmla="*/ 2147483647 h 43"/>
            <a:gd name="T54" fmla="*/ 2147483647 w 39"/>
            <a:gd name="T55" fmla="*/ 2147483647 h 43"/>
            <a:gd name="T56" fmla="*/ 2147483647 w 39"/>
            <a:gd name="T57" fmla="*/ 2147483647 h 43"/>
            <a:gd name="T58" fmla="*/ 2147483647 w 39"/>
            <a:gd name="T59" fmla="*/ 2147483647 h 43"/>
            <a:gd name="T60" fmla="*/ 2147483647 w 39"/>
            <a:gd name="T61" fmla="*/ 2147483647 h 43"/>
            <a:gd name="T62" fmla="*/ 2147483647 w 39"/>
            <a:gd name="T63" fmla="*/ 2147483647 h 43"/>
            <a:gd name="T64" fmla="*/ 2147483647 w 39"/>
            <a:gd name="T65" fmla="*/ 2147483647 h 43"/>
            <a:gd name="T66" fmla="*/ 2147483647 w 39"/>
            <a:gd name="T67" fmla="*/ 2147483647 h 43"/>
            <a:gd name="T68" fmla="*/ 2147483647 w 39"/>
            <a:gd name="T69" fmla="*/ 2147483647 h 43"/>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w 39"/>
            <a:gd name="T106" fmla="*/ 0 h 43"/>
            <a:gd name="T107" fmla="*/ 39 w 39"/>
            <a:gd name="T108" fmla="*/ 43 h 43"/>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T105" t="T106" r="T107" b="T108"/>
          <a:pathLst>
            <a:path w="39" h="43">
              <a:moveTo>
                <a:pt x="14" y="0"/>
              </a:moveTo>
              <a:lnTo>
                <a:pt x="26" y="0"/>
              </a:lnTo>
              <a:lnTo>
                <a:pt x="26" y="4"/>
              </a:lnTo>
              <a:lnTo>
                <a:pt x="28" y="9"/>
              </a:lnTo>
              <a:lnTo>
                <a:pt x="33" y="23"/>
              </a:lnTo>
              <a:lnTo>
                <a:pt x="36" y="25"/>
              </a:lnTo>
              <a:lnTo>
                <a:pt x="38" y="28"/>
              </a:lnTo>
              <a:lnTo>
                <a:pt x="39" y="34"/>
              </a:lnTo>
              <a:lnTo>
                <a:pt x="37" y="38"/>
              </a:lnTo>
              <a:lnTo>
                <a:pt x="36" y="40"/>
              </a:lnTo>
              <a:lnTo>
                <a:pt x="34" y="40"/>
              </a:lnTo>
              <a:lnTo>
                <a:pt x="33" y="42"/>
              </a:lnTo>
              <a:lnTo>
                <a:pt x="31" y="41"/>
              </a:lnTo>
              <a:lnTo>
                <a:pt x="29" y="43"/>
              </a:lnTo>
              <a:lnTo>
                <a:pt x="28" y="39"/>
              </a:lnTo>
              <a:lnTo>
                <a:pt x="27" y="38"/>
              </a:lnTo>
              <a:lnTo>
                <a:pt x="26" y="37"/>
              </a:lnTo>
              <a:lnTo>
                <a:pt x="26" y="36"/>
              </a:lnTo>
              <a:lnTo>
                <a:pt x="26" y="34"/>
              </a:lnTo>
              <a:lnTo>
                <a:pt x="25" y="33"/>
              </a:lnTo>
              <a:lnTo>
                <a:pt x="24" y="32"/>
              </a:lnTo>
              <a:lnTo>
                <a:pt x="23" y="32"/>
              </a:lnTo>
              <a:lnTo>
                <a:pt x="21" y="33"/>
              </a:lnTo>
              <a:lnTo>
                <a:pt x="20" y="31"/>
              </a:lnTo>
              <a:lnTo>
                <a:pt x="20" y="27"/>
              </a:lnTo>
              <a:lnTo>
                <a:pt x="19" y="27"/>
              </a:lnTo>
              <a:lnTo>
                <a:pt x="18" y="26"/>
              </a:lnTo>
              <a:lnTo>
                <a:pt x="17" y="27"/>
              </a:lnTo>
              <a:lnTo>
                <a:pt x="15" y="27"/>
              </a:lnTo>
              <a:lnTo>
                <a:pt x="13" y="26"/>
              </a:lnTo>
              <a:lnTo>
                <a:pt x="11" y="26"/>
              </a:lnTo>
              <a:lnTo>
                <a:pt x="8" y="26"/>
              </a:lnTo>
              <a:lnTo>
                <a:pt x="7" y="24"/>
              </a:lnTo>
              <a:lnTo>
                <a:pt x="6" y="25"/>
              </a:lnTo>
              <a:lnTo>
                <a:pt x="5" y="26"/>
              </a:lnTo>
              <a:lnTo>
                <a:pt x="3" y="26"/>
              </a:lnTo>
              <a:lnTo>
                <a:pt x="3" y="23"/>
              </a:lnTo>
              <a:lnTo>
                <a:pt x="3" y="21"/>
              </a:lnTo>
              <a:lnTo>
                <a:pt x="2" y="19"/>
              </a:lnTo>
              <a:lnTo>
                <a:pt x="2" y="17"/>
              </a:lnTo>
              <a:lnTo>
                <a:pt x="1" y="15"/>
              </a:lnTo>
              <a:lnTo>
                <a:pt x="1" y="13"/>
              </a:lnTo>
              <a:lnTo>
                <a:pt x="0" y="11"/>
              </a:lnTo>
              <a:lnTo>
                <a:pt x="3" y="10"/>
              </a:lnTo>
              <a:lnTo>
                <a:pt x="6" y="11"/>
              </a:lnTo>
              <a:lnTo>
                <a:pt x="7" y="9"/>
              </a:lnTo>
              <a:lnTo>
                <a:pt x="8" y="7"/>
              </a:lnTo>
              <a:lnTo>
                <a:pt x="10" y="9"/>
              </a:lnTo>
              <a:lnTo>
                <a:pt x="12" y="10"/>
              </a:lnTo>
              <a:lnTo>
                <a:pt x="15" y="11"/>
              </a:lnTo>
              <a:lnTo>
                <a:pt x="16" y="14"/>
              </a:lnTo>
              <a:lnTo>
                <a:pt x="16" y="15"/>
              </a:lnTo>
              <a:lnTo>
                <a:pt x="15" y="17"/>
              </a:lnTo>
              <a:lnTo>
                <a:pt x="16" y="17"/>
              </a:lnTo>
              <a:lnTo>
                <a:pt x="17" y="18"/>
              </a:lnTo>
              <a:lnTo>
                <a:pt x="18" y="18"/>
              </a:lnTo>
              <a:lnTo>
                <a:pt x="19" y="17"/>
              </a:lnTo>
              <a:lnTo>
                <a:pt x="19" y="16"/>
              </a:lnTo>
              <a:lnTo>
                <a:pt x="20" y="15"/>
              </a:lnTo>
              <a:lnTo>
                <a:pt x="20" y="14"/>
              </a:lnTo>
              <a:lnTo>
                <a:pt x="19" y="15"/>
              </a:lnTo>
              <a:lnTo>
                <a:pt x="18" y="11"/>
              </a:lnTo>
              <a:lnTo>
                <a:pt x="16" y="9"/>
              </a:lnTo>
              <a:lnTo>
                <a:pt x="16" y="4"/>
              </a:lnTo>
              <a:lnTo>
                <a:pt x="18" y="4"/>
              </a:lnTo>
              <a:lnTo>
                <a:pt x="19" y="3"/>
              </a:lnTo>
              <a:lnTo>
                <a:pt x="16" y="2"/>
              </a:lnTo>
              <a:lnTo>
                <a:pt x="14" y="0"/>
              </a:lnTo>
              <a:close/>
            </a:path>
          </a:pathLst>
        </a:custGeom>
        <a:solidFill>
          <a:srgbClr val="62D2C5"/>
        </a:solidFill>
        <a:ln w="9525">
          <a:solidFill>
            <a:srgbClr val="000000"/>
          </a:solidFill>
          <a:miter lim="800000"/>
          <a:headEnd/>
          <a:tailEnd/>
        </a:ln>
      </xdr:spPr>
    </xdr:sp>
    <xdr:clientData/>
  </xdr:twoCellAnchor>
  <xdr:twoCellAnchor>
    <xdr:from>
      <xdr:col>1</xdr:col>
      <xdr:colOff>561975</xdr:colOff>
      <xdr:row>14</xdr:row>
      <xdr:rowOff>9525</xdr:rowOff>
    </xdr:from>
    <xdr:to>
      <xdr:col>2</xdr:col>
      <xdr:colOff>304800</xdr:colOff>
      <xdr:row>15</xdr:row>
      <xdr:rowOff>114300</xdr:rowOff>
    </xdr:to>
    <xdr:sp macro="modRegionSelect.Region_Click" textlink="">
      <xdr:nvSpPr>
        <xdr:cNvPr id="125171" name="ShapeReg_37"/>
        <xdr:cNvSpPr>
          <a:spLocks/>
        </xdr:cNvSpPr>
      </xdr:nvSpPr>
      <xdr:spPr bwMode="auto">
        <a:xfrm>
          <a:off x="771525" y="2400300"/>
          <a:ext cx="352425" cy="266700"/>
        </a:xfrm>
        <a:custGeom>
          <a:avLst/>
          <a:gdLst>
            <a:gd name="T0" fmla="*/ 2147483647 w 37"/>
            <a:gd name="T1" fmla="*/ 2147483647 h 28"/>
            <a:gd name="T2" fmla="*/ 2147483647 w 37"/>
            <a:gd name="T3" fmla="*/ 2147483647 h 28"/>
            <a:gd name="T4" fmla="*/ 2147483647 w 37"/>
            <a:gd name="T5" fmla="*/ 2147483647 h 28"/>
            <a:gd name="T6" fmla="*/ 2147483647 w 37"/>
            <a:gd name="T7" fmla="*/ 2147483647 h 28"/>
            <a:gd name="T8" fmla="*/ 2147483647 w 37"/>
            <a:gd name="T9" fmla="*/ 2147483647 h 28"/>
            <a:gd name="T10" fmla="*/ 2147483647 w 37"/>
            <a:gd name="T11" fmla="*/ 2147483647 h 28"/>
            <a:gd name="T12" fmla="*/ 2147483647 w 37"/>
            <a:gd name="T13" fmla="*/ 2147483647 h 28"/>
            <a:gd name="T14" fmla="*/ 2147483647 w 37"/>
            <a:gd name="T15" fmla="*/ 2147483647 h 28"/>
            <a:gd name="T16" fmla="*/ 2147483647 w 37"/>
            <a:gd name="T17" fmla="*/ 2147483647 h 28"/>
            <a:gd name="T18" fmla="*/ 2147483647 w 37"/>
            <a:gd name="T19" fmla="*/ 2147483647 h 28"/>
            <a:gd name="T20" fmla="*/ 2147483647 w 37"/>
            <a:gd name="T21" fmla="*/ 2147483647 h 28"/>
            <a:gd name="T22" fmla="*/ 2147483647 w 37"/>
            <a:gd name="T23" fmla="*/ 2147483647 h 28"/>
            <a:gd name="T24" fmla="*/ 2147483647 w 37"/>
            <a:gd name="T25" fmla="*/ 2147483647 h 28"/>
            <a:gd name="T26" fmla="*/ 2147483647 w 37"/>
            <a:gd name="T27" fmla="*/ 2147483647 h 28"/>
            <a:gd name="T28" fmla="*/ 2147483647 w 37"/>
            <a:gd name="T29" fmla="*/ 2147483647 h 28"/>
            <a:gd name="T30" fmla="*/ 2147483647 w 37"/>
            <a:gd name="T31" fmla="*/ 2147483647 h 28"/>
            <a:gd name="T32" fmla="*/ 2147483647 w 37"/>
            <a:gd name="T33" fmla="*/ 2147483647 h 28"/>
            <a:gd name="T34" fmla="*/ 2147483647 w 37"/>
            <a:gd name="T35" fmla="*/ 2147483647 h 28"/>
            <a:gd name="T36" fmla="*/ 2147483647 w 37"/>
            <a:gd name="T37" fmla="*/ 2147483647 h 28"/>
            <a:gd name="T38" fmla="*/ 2147483647 w 37"/>
            <a:gd name="T39" fmla="*/ 2147483647 h 28"/>
            <a:gd name="T40" fmla="*/ 2147483647 w 37"/>
            <a:gd name="T41" fmla="*/ 2147483647 h 28"/>
            <a:gd name="T42" fmla="*/ 2147483647 w 37"/>
            <a:gd name="T43" fmla="*/ 2147483647 h 28"/>
            <a:gd name="T44" fmla="*/ 2147483647 w 37"/>
            <a:gd name="T45" fmla="*/ 2147483647 h 28"/>
            <a:gd name="T46" fmla="*/ 2147483647 w 37"/>
            <a:gd name="T47" fmla="*/ 2147483647 h 28"/>
            <a:gd name="T48" fmla="*/ 2147483647 w 37"/>
            <a:gd name="T49" fmla="*/ 2147483647 h 28"/>
            <a:gd name="T50" fmla="*/ 2147483647 w 37"/>
            <a:gd name="T51" fmla="*/ 2147483647 h 28"/>
            <a:gd name="T52" fmla="*/ 2147483647 w 37"/>
            <a:gd name="T53" fmla="*/ 2147483647 h 28"/>
            <a:gd name="T54" fmla="*/ 2147483647 w 37"/>
            <a:gd name="T55" fmla="*/ 2147483647 h 28"/>
            <a:gd name="T56" fmla="*/ 2147483647 w 37"/>
            <a:gd name="T57" fmla="*/ 2147483647 h 28"/>
            <a:gd name="T58" fmla="*/ 2147483647 w 37"/>
            <a:gd name="T59" fmla="*/ 2147483647 h 28"/>
            <a:gd name="T60" fmla="*/ 2147483647 w 37"/>
            <a:gd name="T61" fmla="*/ 2147483647 h 28"/>
            <a:gd name="T62" fmla="*/ 2147483647 w 37"/>
            <a:gd name="T63" fmla="*/ 2147483647 h 28"/>
            <a:gd name="T64" fmla="*/ 2147483647 w 37"/>
            <a:gd name="T65" fmla="*/ 2147483647 h 28"/>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37"/>
            <a:gd name="T100" fmla="*/ 0 h 28"/>
            <a:gd name="T101" fmla="*/ 37 w 37"/>
            <a:gd name="T102" fmla="*/ 28 h 28"/>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37" h="28">
              <a:moveTo>
                <a:pt x="36" y="28"/>
              </a:moveTo>
              <a:lnTo>
                <a:pt x="37" y="27"/>
              </a:lnTo>
              <a:lnTo>
                <a:pt x="37" y="25"/>
              </a:lnTo>
              <a:lnTo>
                <a:pt x="36" y="22"/>
              </a:lnTo>
              <a:lnTo>
                <a:pt x="34" y="22"/>
              </a:lnTo>
              <a:lnTo>
                <a:pt x="34" y="20"/>
              </a:lnTo>
              <a:lnTo>
                <a:pt x="35" y="19"/>
              </a:lnTo>
              <a:lnTo>
                <a:pt x="34" y="17"/>
              </a:lnTo>
              <a:lnTo>
                <a:pt x="34" y="15"/>
              </a:lnTo>
              <a:lnTo>
                <a:pt x="33" y="14"/>
              </a:lnTo>
              <a:lnTo>
                <a:pt x="32" y="13"/>
              </a:lnTo>
              <a:lnTo>
                <a:pt x="32" y="12"/>
              </a:lnTo>
              <a:lnTo>
                <a:pt x="32" y="10"/>
              </a:lnTo>
              <a:lnTo>
                <a:pt x="31" y="9"/>
              </a:lnTo>
              <a:lnTo>
                <a:pt x="30" y="8"/>
              </a:lnTo>
              <a:lnTo>
                <a:pt x="29" y="8"/>
              </a:lnTo>
              <a:lnTo>
                <a:pt x="27" y="9"/>
              </a:lnTo>
              <a:lnTo>
                <a:pt x="26" y="7"/>
              </a:lnTo>
              <a:lnTo>
                <a:pt x="26" y="3"/>
              </a:lnTo>
              <a:lnTo>
                <a:pt x="25" y="3"/>
              </a:lnTo>
              <a:lnTo>
                <a:pt x="24" y="2"/>
              </a:lnTo>
              <a:lnTo>
                <a:pt x="23" y="3"/>
              </a:lnTo>
              <a:lnTo>
                <a:pt x="21" y="3"/>
              </a:lnTo>
              <a:lnTo>
                <a:pt x="19" y="2"/>
              </a:lnTo>
              <a:lnTo>
                <a:pt x="17" y="2"/>
              </a:lnTo>
              <a:lnTo>
                <a:pt x="14" y="2"/>
              </a:lnTo>
              <a:lnTo>
                <a:pt x="13" y="0"/>
              </a:lnTo>
              <a:lnTo>
                <a:pt x="12" y="1"/>
              </a:lnTo>
              <a:lnTo>
                <a:pt x="11" y="2"/>
              </a:lnTo>
              <a:lnTo>
                <a:pt x="9" y="2"/>
              </a:lnTo>
              <a:lnTo>
                <a:pt x="7" y="2"/>
              </a:lnTo>
              <a:lnTo>
                <a:pt x="6" y="3"/>
              </a:lnTo>
              <a:lnTo>
                <a:pt x="6" y="5"/>
              </a:lnTo>
              <a:lnTo>
                <a:pt x="5" y="6"/>
              </a:lnTo>
              <a:lnTo>
                <a:pt x="5" y="7"/>
              </a:lnTo>
              <a:lnTo>
                <a:pt x="7" y="8"/>
              </a:lnTo>
              <a:lnTo>
                <a:pt x="6" y="10"/>
              </a:lnTo>
              <a:lnTo>
                <a:pt x="4" y="10"/>
              </a:lnTo>
              <a:lnTo>
                <a:pt x="3" y="12"/>
              </a:lnTo>
              <a:lnTo>
                <a:pt x="2" y="12"/>
              </a:lnTo>
              <a:lnTo>
                <a:pt x="2" y="14"/>
              </a:lnTo>
              <a:lnTo>
                <a:pt x="1" y="15"/>
              </a:lnTo>
              <a:lnTo>
                <a:pt x="0" y="16"/>
              </a:lnTo>
              <a:lnTo>
                <a:pt x="1" y="17"/>
              </a:lnTo>
              <a:lnTo>
                <a:pt x="2" y="19"/>
              </a:lnTo>
              <a:lnTo>
                <a:pt x="3" y="20"/>
              </a:lnTo>
              <a:lnTo>
                <a:pt x="5" y="20"/>
              </a:lnTo>
              <a:lnTo>
                <a:pt x="6" y="21"/>
              </a:lnTo>
              <a:lnTo>
                <a:pt x="8" y="21"/>
              </a:lnTo>
              <a:lnTo>
                <a:pt x="10" y="22"/>
              </a:lnTo>
              <a:lnTo>
                <a:pt x="13" y="22"/>
              </a:lnTo>
              <a:lnTo>
                <a:pt x="14" y="23"/>
              </a:lnTo>
              <a:lnTo>
                <a:pt x="16" y="24"/>
              </a:lnTo>
              <a:lnTo>
                <a:pt x="17" y="22"/>
              </a:lnTo>
              <a:lnTo>
                <a:pt x="19" y="22"/>
              </a:lnTo>
              <a:lnTo>
                <a:pt x="21" y="21"/>
              </a:lnTo>
              <a:lnTo>
                <a:pt x="23" y="21"/>
              </a:lnTo>
              <a:lnTo>
                <a:pt x="24" y="22"/>
              </a:lnTo>
              <a:lnTo>
                <a:pt x="25" y="23"/>
              </a:lnTo>
              <a:lnTo>
                <a:pt x="26" y="25"/>
              </a:lnTo>
              <a:lnTo>
                <a:pt x="28" y="25"/>
              </a:lnTo>
              <a:lnTo>
                <a:pt x="29" y="26"/>
              </a:lnTo>
              <a:lnTo>
                <a:pt x="31" y="26"/>
              </a:lnTo>
              <a:lnTo>
                <a:pt x="31" y="25"/>
              </a:lnTo>
              <a:lnTo>
                <a:pt x="32" y="26"/>
              </a:lnTo>
              <a:lnTo>
                <a:pt x="34" y="27"/>
              </a:lnTo>
              <a:lnTo>
                <a:pt x="36" y="28"/>
              </a:lnTo>
              <a:close/>
            </a:path>
          </a:pathLst>
        </a:custGeom>
        <a:solidFill>
          <a:srgbClr val="62D2C5"/>
        </a:solidFill>
        <a:ln w="9525">
          <a:solidFill>
            <a:srgbClr val="000000"/>
          </a:solidFill>
          <a:miter lim="800000"/>
          <a:headEnd/>
          <a:tailEnd/>
        </a:ln>
      </xdr:spPr>
    </xdr:sp>
    <xdr:clientData/>
  </xdr:twoCellAnchor>
  <xdr:twoCellAnchor>
    <xdr:from>
      <xdr:col>2</xdr:col>
      <xdr:colOff>152400</xdr:colOff>
      <xdr:row>13</xdr:row>
      <xdr:rowOff>76200</xdr:rowOff>
    </xdr:from>
    <xdr:to>
      <xdr:col>2</xdr:col>
      <xdr:colOff>200025</xdr:colOff>
      <xdr:row>13</xdr:row>
      <xdr:rowOff>114300</xdr:rowOff>
    </xdr:to>
    <xdr:sp macro="modRegionSelect.Region_Click" textlink="">
      <xdr:nvSpPr>
        <xdr:cNvPr id="125172" name="ShapeReg_13"/>
        <xdr:cNvSpPr>
          <a:spLocks/>
        </xdr:cNvSpPr>
      </xdr:nvSpPr>
      <xdr:spPr bwMode="auto">
        <a:xfrm>
          <a:off x="971550" y="2305050"/>
          <a:ext cx="47625" cy="38100"/>
        </a:xfrm>
        <a:custGeom>
          <a:avLst/>
          <a:gdLst>
            <a:gd name="T0" fmla="*/ 2147483647 w 5"/>
            <a:gd name="T1" fmla="*/ 2147483647 h 4"/>
            <a:gd name="T2" fmla="*/ 2147483647 w 5"/>
            <a:gd name="T3" fmla="*/ 2147483647 h 4"/>
            <a:gd name="T4" fmla="*/ 0 w 5"/>
            <a:gd name="T5" fmla="*/ 2147483647 h 4"/>
            <a:gd name="T6" fmla="*/ 0 w 5"/>
            <a:gd name="T7" fmla="*/ 2147483647 h 4"/>
            <a:gd name="T8" fmla="*/ 2147483647 w 5"/>
            <a:gd name="T9" fmla="*/ 2147483647 h 4"/>
            <a:gd name="T10" fmla="*/ 2147483647 w 5"/>
            <a:gd name="T11" fmla="*/ 0 h 4"/>
            <a:gd name="T12" fmla="*/ 2147483647 w 5"/>
            <a:gd name="T13" fmla="*/ 0 h 4"/>
            <a:gd name="T14" fmla="*/ 2147483647 w 5"/>
            <a:gd name="T15" fmla="*/ 2147483647 h 4"/>
            <a:gd name="T16" fmla="*/ 2147483647 w 5"/>
            <a:gd name="T17" fmla="*/ 2147483647 h 4"/>
            <a:gd name="T18" fmla="*/ 2147483647 w 5"/>
            <a:gd name="T19" fmla="*/ 0 h 4"/>
            <a:gd name="T20" fmla="*/ 2147483647 w 5"/>
            <a:gd name="T21" fmla="*/ 0 h 4"/>
            <a:gd name="T22" fmla="*/ 2147483647 w 5"/>
            <a:gd name="T23" fmla="*/ 2147483647 h 4"/>
            <a:gd name="T24" fmla="*/ 2147483647 w 5"/>
            <a:gd name="T25" fmla="*/ 2147483647 h 4"/>
            <a:gd name="T26" fmla="*/ 2147483647 w 5"/>
            <a:gd name="T27" fmla="*/ 2147483647 h 4"/>
            <a:gd name="T28" fmla="*/ 2147483647 w 5"/>
            <a:gd name="T29" fmla="*/ 2147483647 h 4"/>
            <a:gd name="T30" fmla="*/ 2147483647 w 5"/>
            <a:gd name="T31" fmla="*/ 2147483647 h 4"/>
            <a:gd name="T32" fmla="*/ 2147483647 w 5"/>
            <a:gd name="T33" fmla="*/ 2147483647 h 4"/>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
            <a:gd name="T52" fmla="*/ 0 h 4"/>
            <a:gd name="T53" fmla="*/ 5 w 5"/>
            <a:gd name="T54" fmla="*/ 4 h 4"/>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 h="4">
              <a:moveTo>
                <a:pt x="2" y="4"/>
              </a:moveTo>
              <a:lnTo>
                <a:pt x="1" y="3"/>
              </a:lnTo>
              <a:lnTo>
                <a:pt x="0" y="3"/>
              </a:lnTo>
              <a:lnTo>
                <a:pt x="0" y="2"/>
              </a:lnTo>
              <a:lnTo>
                <a:pt x="1" y="1"/>
              </a:lnTo>
              <a:lnTo>
                <a:pt x="1" y="0"/>
              </a:lnTo>
              <a:lnTo>
                <a:pt x="2" y="2"/>
              </a:lnTo>
              <a:lnTo>
                <a:pt x="4" y="1"/>
              </a:lnTo>
              <a:lnTo>
                <a:pt x="5" y="0"/>
              </a:lnTo>
              <a:lnTo>
                <a:pt x="5" y="1"/>
              </a:lnTo>
              <a:lnTo>
                <a:pt x="4" y="2"/>
              </a:lnTo>
              <a:lnTo>
                <a:pt x="4" y="3"/>
              </a:lnTo>
              <a:lnTo>
                <a:pt x="3" y="4"/>
              </a:lnTo>
              <a:lnTo>
                <a:pt x="2" y="4"/>
              </a:lnTo>
              <a:close/>
            </a:path>
          </a:pathLst>
        </a:custGeom>
        <a:solidFill>
          <a:srgbClr val="62D2C5"/>
        </a:solidFill>
        <a:ln w="9525">
          <a:solidFill>
            <a:srgbClr val="000000"/>
          </a:solidFill>
          <a:miter lim="800000"/>
          <a:headEnd/>
          <a:tailEnd/>
        </a:ln>
      </xdr:spPr>
    </xdr:sp>
    <xdr:clientData/>
  </xdr:twoCellAnchor>
  <xdr:twoCellAnchor>
    <xdr:from>
      <xdr:col>8</xdr:col>
      <xdr:colOff>85725</xdr:colOff>
      <xdr:row>6</xdr:row>
      <xdr:rowOff>76200</xdr:rowOff>
    </xdr:from>
    <xdr:to>
      <xdr:col>11</xdr:col>
      <xdr:colOff>247650</xdr:colOff>
      <xdr:row>21</xdr:row>
      <xdr:rowOff>76200</xdr:rowOff>
    </xdr:to>
    <xdr:grpSp>
      <xdr:nvGrpSpPr>
        <xdr:cNvPr id="125173" name="ShapeReg_57"/>
        <xdr:cNvGrpSpPr>
          <a:grpSpLocks/>
        </xdr:cNvGrpSpPr>
      </xdr:nvGrpSpPr>
      <xdr:grpSpPr bwMode="auto">
        <a:xfrm>
          <a:off x="4562475" y="1171575"/>
          <a:ext cx="1990725" cy="2428875"/>
          <a:chOff x="485" y="123"/>
          <a:chExt cx="209" cy="255"/>
        </a:xfrm>
      </xdr:grpSpPr>
      <xdr:sp macro="modRegionSelect.Region_Click" textlink="">
        <xdr:nvSpPr>
          <xdr:cNvPr id="125258" name="ShapeReg_57"/>
          <xdr:cNvSpPr>
            <a:spLocks/>
          </xdr:cNvSpPr>
        </xdr:nvSpPr>
        <xdr:spPr bwMode="auto">
          <a:xfrm>
            <a:off x="485" y="127"/>
            <a:ext cx="209" cy="251"/>
          </a:xfrm>
          <a:custGeom>
            <a:avLst/>
            <a:gdLst>
              <a:gd name="T0" fmla="*/ 0 w 7376"/>
              <a:gd name="T1" fmla="*/ 0 h 8894"/>
              <a:gd name="T2" fmla="*/ 0 w 7376"/>
              <a:gd name="T3" fmla="*/ 0 h 8894"/>
              <a:gd name="T4" fmla="*/ 0 w 7376"/>
              <a:gd name="T5" fmla="*/ 0 h 8894"/>
              <a:gd name="T6" fmla="*/ 0 w 7376"/>
              <a:gd name="T7" fmla="*/ 0 h 8894"/>
              <a:gd name="T8" fmla="*/ 0 w 7376"/>
              <a:gd name="T9" fmla="*/ 0 h 8894"/>
              <a:gd name="T10" fmla="*/ 0 w 7376"/>
              <a:gd name="T11" fmla="*/ 0 h 8894"/>
              <a:gd name="T12" fmla="*/ 0 w 7376"/>
              <a:gd name="T13" fmla="*/ 0 h 8894"/>
              <a:gd name="T14" fmla="*/ 0 w 7376"/>
              <a:gd name="T15" fmla="*/ 0 h 8894"/>
              <a:gd name="T16" fmla="*/ 0 w 7376"/>
              <a:gd name="T17" fmla="*/ 0 h 8894"/>
              <a:gd name="T18" fmla="*/ 0 w 7376"/>
              <a:gd name="T19" fmla="*/ 0 h 8894"/>
              <a:gd name="T20" fmla="*/ 0 w 7376"/>
              <a:gd name="T21" fmla="*/ 0 h 8894"/>
              <a:gd name="T22" fmla="*/ 0 w 7376"/>
              <a:gd name="T23" fmla="*/ 0 h 8894"/>
              <a:gd name="T24" fmla="*/ 0 w 7376"/>
              <a:gd name="T25" fmla="*/ 0 h 8894"/>
              <a:gd name="T26" fmla="*/ 0 w 7376"/>
              <a:gd name="T27" fmla="*/ 0 h 8894"/>
              <a:gd name="T28" fmla="*/ 0 w 7376"/>
              <a:gd name="T29" fmla="*/ 0 h 8894"/>
              <a:gd name="T30" fmla="*/ 0 w 7376"/>
              <a:gd name="T31" fmla="*/ 0 h 8894"/>
              <a:gd name="T32" fmla="*/ 0 w 7376"/>
              <a:gd name="T33" fmla="*/ 0 h 8894"/>
              <a:gd name="T34" fmla="*/ 0 w 7376"/>
              <a:gd name="T35" fmla="*/ 0 h 8894"/>
              <a:gd name="T36" fmla="*/ 0 w 7376"/>
              <a:gd name="T37" fmla="*/ 0 h 8894"/>
              <a:gd name="T38" fmla="*/ 0 w 7376"/>
              <a:gd name="T39" fmla="*/ 0 h 8894"/>
              <a:gd name="T40" fmla="*/ 0 w 7376"/>
              <a:gd name="T41" fmla="*/ 0 h 8894"/>
              <a:gd name="T42" fmla="*/ 0 w 7376"/>
              <a:gd name="T43" fmla="*/ 0 h 8894"/>
              <a:gd name="T44" fmla="*/ 0 w 7376"/>
              <a:gd name="T45" fmla="*/ 0 h 8894"/>
              <a:gd name="T46" fmla="*/ 0 w 7376"/>
              <a:gd name="T47" fmla="*/ 0 h 8894"/>
              <a:gd name="T48" fmla="*/ 0 w 7376"/>
              <a:gd name="T49" fmla="*/ 0 h 8894"/>
              <a:gd name="T50" fmla="*/ 0 w 7376"/>
              <a:gd name="T51" fmla="*/ 0 h 8894"/>
              <a:gd name="T52" fmla="*/ 0 w 7376"/>
              <a:gd name="T53" fmla="*/ 0 h 8894"/>
              <a:gd name="T54" fmla="*/ 0 w 7376"/>
              <a:gd name="T55" fmla="*/ 0 h 8894"/>
              <a:gd name="T56" fmla="*/ 0 w 7376"/>
              <a:gd name="T57" fmla="*/ 0 h 8894"/>
              <a:gd name="T58" fmla="*/ 0 w 7376"/>
              <a:gd name="T59" fmla="*/ 0 h 8894"/>
              <a:gd name="T60" fmla="*/ 0 w 7376"/>
              <a:gd name="T61" fmla="*/ 0 h 8894"/>
              <a:gd name="T62" fmla="*/ 0 w 7376"/>
              <a:gd name="T63" fmla="*/ 0 h 8894"/>
              <a:gd name="T64" fmla="*/ 0 w 7376"/>
              <a:gd name="T65" fmla="*/ 0 h 8894"/>
              <a:gd name="T66" fmla="*/ 0 w 7376"/>
              <a:gd name="T67" fmla="*/ 0 h 8894"/>
              <a:gd name="T68" fmla="*/ 0 w 7376"/>
              <a:gd name="T69" fmla="*/ 0 h 8894"/>
              <a:gd name="T70" fmla="*/ 0 w 7376"/>
              <a:gd name="T71" fmla="*/ 0 h 8894"/>
              <a:gd name="T72" fmla="*/ 0 w 7376"/>
              <a:gd name="T73" fmla="*/ 0 h 8894"/>
              <a:gd name="T74" fmla="*/ 0 w 7376"/>
              <a:gd name="T75" fmla="*/ 0 h 8894"/>
              <a:gd name="T76" fmla="*/ 0 w 7376"/>
              <a:gd name="T77" fmla="*/ 0 h 8894"/>
              <a:gd name="T78" fmla="*/ 0 w 7376"/>
              <a:gd name="T79" fmla="*/ 0 h 8894"/>
              <a:gd name="T80" fmla="*/ 0 w 7376"/>
              <a:gd name="T81" fmla="*/ 0 h 8894"/>
              <a:gd name="T82" fmla="*/ 0 w 7376"/>
              <a:gd name="T83" fmla="*/ 0 h 8894"/>
              <a:gd name="T84" fmla="*/ 0 w 7376"/>
              <a:gd name="T85" fmla="*/ 0 h 8894"/>
              <a:gd name="T86" fmla="*/ 0 w 7376"/>
              <a:gd name="T87" fmla="*/ 0 h 8894"/>
              <a:gd name="T88" fmla="*/ 0 w 7376"/>
              <a:gd name="T89" fmla="*/ 0 h 8894"/>
              <a:gd name="T90" fmla="*/ 0 w 7376"/>
              <a:gd name="T91" fmla="*/ 0 h 8894"/>
              <a:gd name="T92" fmla="*/ 0 w 7376"/>
              <a:gd name="T93" fmla="*/ 0 h 8894"/>
              <a:gd name="T94" fmla="*/ 0 w 7376"/>
              <a:gd name="T95" fmla="*/ 0 h 8894"/>
              <a:gd name="T96" fmla="*/ 0 w 7376"/>
              <a:gd name="T97" fmla="*/ 0 h 8894"/>
              <a:gd name="T98" fmla="*/ 0 w 7376"/>
              <a:gd name="T99" fmla="*/ 0 h 8894"/>
              <a:gd name="T100" fmla="*/ 0 w 7376"/>
              <a:gd name="T101" fmla="*/ 0 h 8894"/>
              <a:gd name="T102" fmla="*/ 0 w 7376"/>
              <a:gd name="T103" fmla="*/ 0 h 8894"/>
              <a:gd name="T104" fmla="*/ 0 w 7376"/>
              <a:gd name="T105" fmla="*/ 0 h 8894"/>
              <a:gd name="T106" fmla="*/ 0 w 7376"/>
              <a:gd name="T107" fmla="*/ 0 h 8894"/>
              <a:gd name="T108" fmla="*/ 0 w 7376"/>
              <a:gd name="T109" fmla="*/ 0 h 8894"/>
              <a:gd name="T110" fmla="*/ 0 w 7376"/>
              <a:gd name="T111" fmla="*/ 0 h 8894"/>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7376"/>
              <a:gd name="T169" fmla="*/ 0 h 8894"/>
              <a:gd name="T170" fmla="*/ 7376 w 7376"/>
              <a:gd name="T171" fmla="*/ 8894 h 8894"/>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7376" h="8894">
                <a:moveTo>
                  <a:pt x="6531" y="0"/>
                </a:moveTo>
                <a:lnTo>
                  <a:pt x="6441" y="89"/>
                </a:lnTo>
                <a:lnTo>
                  <a:pt x="6441" y="155"/>
                </a:lnTo>
                <a:lnTo>
                  <a:pt x="6486" y="199"/>
                </a:lnTo>
                <a:lnTo>
                  <a:pt x="6394" y="199"/>
                </a:lnTo>
                <a:lnTo>
                  <a:pt x="6310" y="268"/>
                </a:lnTo>
                <a:lnTo>
                  <a:pt x="6192" y="319"/>
                </a:lnTo>
                <a:lnTo>
                  <a:pt x="6060" y="188"/>
                </a:lnTo>
                <a:lnTo>
                  <a:pt x="5997" y="124"/>
                </a:lnTo>
                <a:lnTo>
                  <a:pt x="5868" y="131"/>
                </a:lnTo>
                <a:lnTo>
                  <a:pt x="5712" y="155"/>
                </a:lnTo>
                <a:lnTo>
                  <a:pt x="5623" y="263"/>
                </a:lnTo>
                <a:lnTo>
                  <a:pt x="5524" y="362"/>
                </a:lnTo>
                <a:lnTo>
                  <a:pt x="5407" y="536"/>
                </a:lnTo>
                <a:lnTo>
                  <a:pt x="5407" y="672"/>
                </a:lnTo>
                <a:lnTo>
                  <a:pt x="5313" y="790"/>
                </a:lnTo>
                <a:lnTo>
                  <a:pt x="5223" y="879"/>
                </a:lnTo>
                <a:lnTo>
                  <a:pt x="5124" y="884"/>
                </a:lnTo>
                <a:lnTo>
                  <a:pt x="5035" y="837"/>
                </a:lnTo>
                <a:lnTo>
                  <a:pt x="4908" y="907"/>
                </a:lnTo>
                <a:cubicBezTo>
                  <a:pt x="4908" y="907"/>
                  <a:pt x="4936" y="1030"/>
                  <a:pt x="4922" y="1015"/>
                </a:cubicBezTo>
                <a:cubicBezTo>
                  <a:pt x="4908" y="1001"/>
                  <a:pt x="4833" y="921"/>
                  <a:pt x="4833" y="921"/>
                </a:cubicBezTo>
                <a:lnTo>
                  <a:pt x="4767" y="997"/>
                </a:lnTo>
                <a:lnTo>
                  <a:pt x="4663" y="997"/>
                </a:lnTo>
                <a:cubicBezTo>
                  <a:pt x="4663" y="997"/>
                  <a:pt x="4600" y="976"/>
                  <a:pt x="4631" y="945"/>
                </a:cubicBezTo>
                <a:cubicBezTo>
                  <a:pt x="4661" y="914"/>
                  <a:pt x="4701" y="860"/>
                  <a:pt x="4701" y="860"/>
                </a:cubicBezTo>
                <a:lnTo>
                  <a:pt x="4616" y="799"/>
                </a:lnTo>
                <a:lnTo>
                  <a:pt x="4475" y="860"/>
                </a:lnTo>
                <a:lnTo>
                  <a:pt x="4377" y="907"/>
                </a:lnTo>
                <a:lnTo>
                  <a:pt x="4334" y="1025"/>
                </a:lnTo>
                <a:lnTo>
                  <a:pt x="4315" y="1091"/>
                </a:lnTo>
                <a:lnTo>
                  <a:pt x="4344" y="1241"/>
                </a:lnTo>
                <a:lnTo>
                  <a:pt x="4344" y="1331"/>
                </a:lnTo>
                <a:lnTo>
                  <a:pt x="4264" y="1406"/>
                </a:lnTo>
                <a:lnTo>
                  <a:pt x="4287" y="1223"/>
                </a:lnTo>
                <a:lnTo>
                  <a:pt x="4198" y="1194"/>
                </a:lnTo>
                <a:lnTo>
                  <a:pt x="4127" y="1265"/>
                </a:lnTo>
                <a:lnTo>
                  <a:pt x="4047" y="1302"/>
                </a:lnTo>
                <a:lnTo>
                  <a:pt x="4080" y="1175"/>
                </a:lnTo>
                <a:cubicBezTo>
                  <a:pt x="4080" y="1175"/>
                  <a:pt x="4170" y="1143"/>
                  <a:pt x="4170" y="1114"/>
                </a:cubicBezTo>
                <a:cubicBezTo>
                  <a:pt x="4170" y="1086"/>
                  <a:pt x="4151" y="1067"/>
                  <a:pt x="4151" y="1067"/>
                </a:cubicBezTo>
                <a:lnTo>
                  <a:pt x="4014" y="1128"/>
                </a:lnTo>
                <a:lnTo>
                  <a:pt x="3840" y="1194"/>
                </a:lnTo>
                <a:lnTo>
                  <a:pt x="3803" y="1302"/>
                </a:lnTo>
                <a:lnTo>
                  <a:pt x="3671" y="1368"/>
                </a:lnTo>
                <a:lnTo>
                  <a:pt x="3582" y="1368"/>
                </a:lnTo>
                <a:lnTo>
                  <a:pt x="3520" y="1429"/>
                </a:lnTo>
                <a:lnTo>
                  <a:pt x="3619" y="1491"/>
                </a:lnTo>
                <a:lnTo>
                  <a:pt x="3633" y="1556"/>
                </a:lnTo>
                <a:lnTo>
                  <a:pt x="3530" y="1650"/>
                </a:lnTo>
                <a:lnTo>
                  <a:pt x="3530" y="1749"/>
                </a:lnTo>
                <a:lnTo>
                  <a:pt x="3586" y="1787"/>
                </a:lnTo>
                <a:lnTo>
                  <a:pt x="3633" y="1665"/>
                </a:lnTo>
                <a:lnTo>
                  <a:pt x="3666" y="1693"/>
                </a:lnTo>
                <a:lnTo>
                  <a:pt x="3666" y="1796"/>
                </a:lnTo>
                <a:lnTo>
                  <a:pt x="3746" y="1839"/>
                </a:lnTo>
                <a:lnTo>
                  <a:pt x="3817" y="1909"/>
                </a:lnTo>
                <a:lnTo>
                  <a:pt x="3850" y="1928"/>
                </a:lnTo>
                <a:lnTo>
                  <a:pt x="3779" y="1999"/>
                </a:lnTo>
                <a:lnTo>
                  <a:pt x="3690" y="1994"/>
                </a:lnTo>
                <a:lnTo>
                  <a:pt x="3638" y="2050"/>
                </a:lnTo>
                <a:lnTo>
                  <a:pt x="3598" y="2090"/>
                </a:lnTo>
                <a:lnTo>
                  <a:pt x="3709" y="2140"/>
                </a:lnTo>
                <a:lnTo>
                  <a:pt x="3709" y="2210"/>
                </a:lnTo>
                <a:lnTo>
                  <a:pt x="3605" y="2182"/>
                </a:lnTo>
                <a:lnTo>
                  <a:pt x="3516" y="2187"/>
                </a:lnTo>
                <a:lnTo>
                  <a:pt x="3393" y="2215"/>
                </a:lnTo>
                <a:lnTo>
                  <a:pt x="3328" y="2337"/>
                </a:lnTo>
                <a:lnTo>
                  <a:pt x="3351" y="2460"/>
                </a:lnTo>
                <a:lnTo>
                  <a:pt x="3234" y="2460"/>
                </a:lnTo>
                <a:lnTo>
                  <a:pt x="3130" y="2488"/>
                </a:lnTo>
                <a:lnTo>
                  <a:pt x="3064" y="2422"/>
                </a:lnTo>
                <a:lnTo>
                  <a:pt x="2947" y="2408"/>
                </a:lnTo>
                <a:lnTo>
                  <a:pt x="2947" y="2492"/>
                </a:lnTo>
                <a:lnTo>
                  <a:pt x="3008" y="2554"/>
                </a:lnTo>
                <a:lnTo>
                  <a:pt x="3008" y="2619"/>
                </a:lnTo>
                <a:lnTo>
                  <a:pt x="3036" y="2690"/>
                </a:lnTo>
                <a:lnTo>
                  <a:pt x="3083" y="2845"/>
                </a:lnTo>
                <a:lnTo>
                  <a:pt x="3074" y="2935"/>
                </a:lnTo>
                <a:lnTo>
                  <a:pt x="2965" y="2878"/>
                </a:lnTo>
                <a:lnTo>
                  <a:pt x="2923" y="2921"/>
                </a:lnTo>
                <a:lnTo>
                  <a:pt x="2824" y="2902"/>
                </a:lnTo>
                <a:lnTo>
                  <a:pt x="2754" y="2855"/>
                </a:lnTo>
                <a:lnTo>
                  <a:pt x="2662" y="2763"/>
                </a:lnTo>
                <a:lnTo>
                  <a:pt x="2566" y="2765"/>
                </a:lnTo>
                <a:lnTo>
                  <a:pt x="2566" y="2690"/>
                </a:lnTo>
                <a:cubicBezTo>
                  <a:pt x="2566" y="2690"/>
                  <a:pt x="2523" y="2624"/>
                  <a:pt x="2523" y="2648"/>
                </a:cubicBezTo>
                <a:cubicBezTo>
                  <a:pt x="2523" y="2671"/>
                  <a:pt x="2472" y="2695"/>
                  <a:pt x="2472" y="2695"/>
                </a:cubicBezTo>
                <a:lnTo>
                  <a:pt x="2406" y="2629"/>
                </a:lnTo>
                <a:lnTo>
                  <a:pt x="2443" y="2591"/>
                </a:lnTo>
                <a:lnTo>
                  <a:pt x="2504" y="2572"/>
                </a:lnTo>
                <a:lnTo>
                  <a:pt x="2504" y="2469"/>
                </a:lnTo>
                <a:lnTo>
                  <a:pt x="2457" y="2422"/>
                </a:lnTo>
                <a:lnTo>
                  <a:pt x="2368" y="2478"/>
                </a:lnTo>
                <a:lnTo>
                  <a:pt x="2368" y="2389"/>
                </a:lnTo>
                <a:lnTo>
                  <a:pt x="2314" y="2335"/>
                </a:lnTo>
                <a:lnTo>
                  <a:pt x="2260" y="2335"/>
                </a:lnTo>
                <a:lnTo>
                  <a:pt x="2297" y="2220"/>
                </a:lnTo>
                <a:lnTo>
                  <a:pt x="2185" y="2182"/>
                </a:lnTo>
                <a:lnTo>
                  <a:pt x="2152" y="2215"/>
                </a:lnTo>
                <a:lnTo>
                  <a:pt x="2048" y="2135"/>
                </a:lnTo>
                <a:cubicBezTo>
                  <a:pt x="2048" y="2135"/>
                  <a:pt x="2039" y="2180"/>
                  <a:pt x="2004" y="2180"/>
                </a:cubicBezTo>
                <a:cubicBezTo>
                  <a:pt x="1968" y="2180"/>
                  <a:pt x="1973" y="2267"/>
                  <a:pt x="1973" y="2267"/>
                </a:cubicBezTo>
                <a:lnTo>
                  <a:pt x="1935" y="2295"/>
                </a:lnTo>
                <a:lnTo>
                  <a:pt x="1898" y="2253"/>
                </a:lnTo>
                <a:lnTo>
                  <a:pt x="1860" y="2262"/>
                </a:lnTo>
                <a:lnTo>
                  <a:pt x="1841" y="2318"/>
                </a:lnTo>
                <a:lnTo>
                  <a:pt x="1766" y="2267"/>
                </a:lnTo>
                <a:lnTo>
                  <a:pt x="1717" y="2217"/>
                </a:lnTo>
                <a:lnTo>
                  <a:pt x="1658" y="2262"/>
                </a:lnTo>
                <a:lnTo>
                  <a:pt x="1601" y="2206"/>
                </a:lnTo>
                <a:lnTo>
                  <a:pt x="1587" y="2262"/>
                </a:lnTo>
                <a:lnTo>
                  <a:pt x="1568" y="2370"/>
                </a:lnTo>
                <a:lnTo>
                  <a:pt x="1639" y="2478"/>
                </a:lnTo>
                <a:lnTo>
                  <a:pt x="1653" y="2572"/>
                </a:lnTo>
                <a:cubicBezTo>
                  <a:pt x="1653" y="2572"/>
                  <a:pt x="1677" y="2657"/>
                  <a:pt x="1653" y="2657"/>
                </a:cubicBezTo>
                <a:cubicBezTo>
                  <a:pt x="1630" y="2657"/>
                  <a:pt x="1526" y="2676"/>
                  <a:pt x="1526" y="2676"/>
                </a:cubicBezTo>
                <a:lnTo>
                  <a:pt x="1427" y="2761"/>
                </a:lnTo>
                <a:lnTo>
                  <a:pt x="1329" y="2798"/>
                </a:lnTo>
                <a:lnTo>
                  <a:pt x="1272" y="2709"/>
                </a:lnTo>
                <a:lnTo>
                  <a:pt x="1258" y="2760"/>
                </a:lnTo>
                <a:lnTo>
                  <a:pt x="1253" y="2798"/>
                </a:lnTo>
                <a:lnTo>
                  <a:pt x="1107" y="2798"/>
                </a:lnTo>
                <a:lnTo>
                  <a:pt x="1030" y="2721"/>
                </a:lnTo>
                <a:lnTo>
                  <a:pt x="1063" y="2688"/>
                </a:lnTo>
                <a:lnTo>
                  <a:pt x="1027" y="2633"/>
                </a:lnTo>
                <a:lnTo>
                  <a:pt x="886" y="2676"/>
                </a:lnTo>
                <a:lnTo>
                  <a:pt x="708" y="2709"/>
                </a:lnTo>
                <a:lnTo>
                  <a:pt x="590" y="2770"/>
                </a:lnTo>
                <a:lnTo>
                  <a:pt x="503" y="2857"/>
                </a:lnTo>
                <a:lnTo>
                  <a:pt x="458" y="2902"/>
                </a:lnTo>
                <a:lnTo>
                  <a:pt x="524" y="2963"/>
                </a:lnTo>
                <a:lnTo>
                  <a:pt x="458" y="2963"/>
                </a:lnTo>
                <a:lnTo>
                  <a:pt x="402" y="2883"/>
                </a:lnTo>
                <a:lnTo>
                  <a:pt x="402" y="2789"/>
                </a:lnTo>
                <a:lnTo>
                  <a:pt x="353" y="2739"/>
                </a:lnTo>
                <a:lnTo>
                  <a:pt x="294" y="2822"/>
                </a:lnTo>
                <a:lnTo>
                  <a:pt x="275" y="2878"/>
                </a:lnTo>
                <a:lnTo>
                  <a:pt x="181" y="2841"/>
                </a:lnTo>
                <a:lnTo>
                  <a:pt x="101" y="2822"/>
                </a:lnTo>
                <a:lnTo>
                  <a:pt x="113" y="2904"/>
                </a:lnTo>
                <a:lnTo>
                  <a:pt x="151" y="2934"/>
                </a:lnTo>
                <a:lnTo>
                  <a:pt x="141" y="2979"/>
                </a:lnTo>
                <a:lnTo>
                  <a:pt x="109" y="3013"/>
                </a:lnTo>
                <a:lnTo>
                  <a:pt x="130" y="3068"/>
                </a:lnTo>
                <a:lnTo>
                  <a:pt x="172" y="3131"/>
                </a:lnTo>
                <a:lnTo>
                  <a:pt x="212" y="3171"/>
                </a:lnTo>
                <a:lnTo>
                  <a:pt x="196" y="3265"/>
                </a:lnTo>
                <a:lnTo>
                  <a:pt x="229" y="3336"/>
                </a:lnTo>
                <a:lnTo>
                  <a:pt x="324" y="3371"/>
                </a:lnTo>
                <a:lnTo>
                  <a:pt x="324" y="3420"/>
                </a:lnTo>
                <a:lnTo>
                  <a:pt x="451" y="3512"/>
                </a:lnTo>
                <a:lnTo>
                  <a:pt x="511" y="3572"/>
                </a:lnTo>
                <a:lnTo>
                  <a:pt x="511" y="3688"/>
                </a:lnTo>
                <a:lnTo>
                  <a:pt x="578" y="3815"/>
                </a:lnTo>
                <a:lnTo>
                  <a:pt x="652" y="3815"/>
                </a:lnTo>
                <a:lnTo>
                  <a:pt x="659" y="3911"/>
                </a:lnTo>
                <a:lnTo>
                  <a:pt x="621" y="3911"/>
                </a:lnTo>
                <a:lnTo>
                  <a:pt x="601" y="3976"/>
                </a:lnTo>
                <a:lnTo>
                  <a:pt x="511" y="4066"/>
                </a:lnTo>
                <a:lnTo>
                  <a:pt x="434" y="4119"/>
                </a:lnTo>
                <a:lnTo>
                  <a:pt x="437" y="4288"/>
                </a:lnTo>
                <a:lnTo>
                  <a:pt x="367" y="4313"/>
                </a:lnTo>
                <a:lnTo>
                  <a:pt x="342" y="4405"/>
                </a:lnTo>
                <a:lnTo>
                  <a:pt x="395" y="4458"/>
                </a:lnTo>
                <a:lnTo>
                  <a:pt x="395" y="4535"/>
                </a:lnTo>
                <a:lnTo>
                  <a:pt x="367" y="4599"/>
                </a:lnTo>
                <a:lnTo>
                  <a:pt x="271" y="4570"/>
                </a:lnTo>
                <a:lnTo>
                  <a:pt x="201" y="4592"/>
                </a:lnTo>
                <a:lnTo>
                  <a:pt x="99" y="4736"/>
                </a:lnTo>
                <a:lnTo>
                  <a:pt x="0" y="4775"/>
                </a:lnTo>
                <a:lnTo>
                  <a:pt x="0" y="4814"/>
                </a:lnTo>
                <a:lnTo>
                  <a:pt x="25" y="4877"/>
                </a:lnTo>
                <a:lnTo>
                  <a:pt x="60" y="4959"/>
                </a:lnTo>
                <a:lnTo>
                  <a:pt x="143" y="5015"/>
                </a:lnTo>
                <a:lnTo>
                  <a:pt x="151" y="5171"/>
                </a:lnTo>
                <a:lnTo>
                  <a:pt x="234" y="5321"/>
                </a:lnTo>
                <a:lnTo>
                  <a:pt x="234" y="5382"/>
                </a:lnTo>
                <a:lnTo>
                  <a:pt x="254" y="5500"/>
                </a:lnTo>
                <a:lnTo>
                  <a:pt x="281" y="5682"/>
                </a:lnTo>
                <a:lnTo>
                  <a:pt x="210" y="5703"/>
                </a:lnTo>
                <a:lnTo>
                  <a:pt x="163" y="5779"/>
                </a:lnTo>
                <a:lnTo>
                  <a:pt x="119" y="5823"/>
                </a:lnTo>
                <a:lnTo>
                  <a:pt x="146" y="5903"/>
                </a:lnTo>
                <a:lnTo>
                  <a:pt x="172" y="5876"/>
                </a:lnTo>
                <a:lnTo>
                  <a:pt x="260" y="5911"/>
                </a:lnTo>
                <a:lnTo>
                  <a:pt x="260" y="5988"/>
                </a:lnTo>
                <a:lnTo>
                  <a:pt x="293" y="6020"/>
                </a:lnTo>
                <a:lnTo>
                  <a:pt x="260" y="6049"/>
                </a:lnTo>
                <a:lnTo>
                  <a:pt x="260" y="6132"/>
                </a:lnTo>
                <a:lnTo>
                  <a:pt x="342" y="6176"/>
                </a:lnTo>
                <a:lnTo>
                  <a:pt x="369" y="6305"/>
                </a:lnTo>
                <a:lnTo>
                  <a:pt x="466" y="6402"/>
                </a:lnTo>
                <a:lnTo>
                  <a:pt x="434" y="6493"/>
                </a:lnTo>
                <a:lnTo>
                  <a:pt x="378" y="6581"/>
                </a:lnTo>
                <a:lnTo>
                  <a:pt x="401" y="6652"/>
                </a:lnTo>
                <a:lnTo>
                  <a:pt x="401" y="6713"/>
                </a:lnTo>
                <a:lnTo>
                  <a:pt x="372" y="6743"/>
                </a:lnTo>
                <a:lnTo>
                  <a:pt x="372" y="6837"/>
                </a:lnTo>
                <a:lnTo>
                  <a:pt x="422" y="6860"/>
                </a:lnTo>
                <a:lnTo>
                  <a:pt x="498" y="6860"/>
                </a:lnTo>
                <a:lnTo>
                  <a:pt x="536" y="6822"/>
                </a:lnTo>
                <a:lnTo>
                  <a:pt x="580" y="6822"/>
                </a:lnTo>
                <a:lnTo>
                  <a:pt x="622" y="6872"/>
                </a:lnTo>
                <a:lnTo>
                  <a:pt x="707" y="6840"/>
                </a:lnTo>
                <a:lnTo>
                  <a:pt x="771" y="6869"/>
                </a:lnTo>
                <a:lnTo>
                  <a:pt x="823" y="6818"/>
                </a:lnTo>
                <a:lnTo>
                  <a:pt x="892" y="6822"/>
                </a:lnTo>
                <a:lnTo>
                  <a:pt x="895" y="6878"/>
                </a:lnTo>
                <a:lnTo>
                  <a:pt x="961" y="6944"/>
                </a:lnTo>
                <a:lnTo>
                  <a:pt x="961" y="7004"/>
                </a:lnTo>
                <a:lnTo>
                  <a:pt x="898" y="7022"/>
                </a:lnTo>
                <a:lnTo>
                  <a:pt x="898" y="7113"/>
                </a:lnTo>
                <a:lnTo>
                  <a:pt x="974" y="7107"/>
                </a:lnTo>
                <a:lnTo>
                  <a:pt x="1054" y="7084"/>
                </a:lnTo>
                <a:lnTo>
                  <a:pt x="1124" y="7134"/>
                </a:lnTo>
                <a:lnTo>
                  <a:pt x="1183" y="7239"/>
                </a:lnTo>
                <a:lnTo>
                  <a:pt x="1209" y="7342"/>
                </a:lnTo>
                <a:lnTo>
                  <a:pt x="1242" y="7375"/>
                </a:lnTo>
                <a:lnTo>
                  <a:pt x="1212" y="7404"/>
                </a:lnTo>
                <a:lnTo>
                  <a:pt x="1212" y="7472"/>
                </a:lnTo>
                <a:lnTo>
                  <a:pt x="1286" y="7507"/>
                </a:lnTo>
                <a:lnTo>
                  <a:pt x="1353" y="7507"/>
                </a:lnTo>
                <a:lnTo>
                  <a:pt x="1405" y="7558"/>
                </a:lnTo>
                <a:lnTo>
                  <a:pt x="1394" y="7645"/>
                </a:lnTo>
                <a:lnTo>
                  <a:pt x="1358" y="7682"/>
                </a:lnTo>
                <a:lnTo>
                  <a:pt x="1358" y="7745"/>
                </a:lnTo>
                <a:lnTo>
                  <a:pt x="1411" y="7798"/>
                </a:lnTo>
                <a:lnTo>
                  <a:pt x="1438" y="7862"/>
                </a:lnTo>
                <a:lnTo>
                  <a:pt x="1447" y="7918"/>
                </a:lnTo>
                <a:lnTo>
                  <a:pt x="1506" y="7939"/>
                </a:lnTo>
                <a:lnTo>
                  <a:pt x="1588" y="7974"/>
                </a:lnTo>
                <a:lnTo>
                  <a:pt x="1588" y="8088"/>
                </a:lnTo>
                <a:lnTo>
                  <a:pt x="1571" y="8206"/>
                </a:lnTo>
                <a:lnTo>
                  <a:pt x="1571" y="8338"/>
                </a:lnTo>
                <a:lnTo>
                  <a:pt x="1556" y="8479"/>
                </a:lnTo>
                <a:lnTo>
                  <a:pt x="1568" y="8714"/>
                </a:lnTo>
                <a:lnTo>
                  <a:pt x="1681" y="8827"/>
                </a:lnTo>
                <a:lnTo>
                  <a:pt x="1782" y="8820"/>
                </a:lnTo>
                <a:lnTo>
                  <a:pt x="1829" y="8749"/>
                </a:lnTo>
                <a:lnTo>
                  <a:pt x="1859" y="8661"/>
                </a:lnTo>
                <a:lnTo>
                  <a:pt x="1932" y="8661"/>
                </a:lnTo>
                <a:lnTo>
                  <a:pt x="2088" y="8603"/>
                </a:lnTo>
                <a:lnTo>
                  <a:pt x="2102" y="8526"/>
                </a:lnTo>
                <a:lnTo>
                  <a:pt x="2161" y="8500"/>
                </a:lnTo>
                <a:lnTo>
                  <a:pt x="2223" y="8561"/>
                </a:lnTo>
                <a:lnTo>
                  <a:pt x="2223" y="8644"/>
                </a:lnTo>
                <a:lnTo>
                  <a:pt x="2276" y="8717"/>
                </a:lnTo>
                <a:lnTo>
                  <a:pt x="2276" y="8620"/>
                </a:lnTo>
                <a:lnTo>
                  <a:pt x="2399" y="8535"/>
                </a:lnTo>
                <a:lnTo>
                  <a:pt x="2399" y="8370"/>
                </a:lnTo>
                <a:lnTo>
                  <a:pt x="2487" y="8282"/>
                </a:lnTo>
                <a:lnTo>
                  <a:pt x="2523" y="8177"/>
                </a:lnTo>
                <a:lnTo>
                  <a:pt x="2496" y="8085"/>
                </a:lnTo>
                <a:lnTo>
                  <a:pt x="2562" y="8019"/>
                </a:lnTo>
                <a:lnTo>
                  <a:pt x="2590" y="7927"/>
                </a:lnTo>
                <a:lnTo>
                  <a:pt x="2646" y="7859"/>
                </a:lnTo>
                <a:lnTo>
                  <a:pt x="2746" y="7874"/>
                </a:lnTo>
                <a:lnTo>
                  <a:pt x="2846" y="7862"/>
                </a:lnTo>
                <a:lnTo>
                  <a:pt x="2951" y="7912"/>
                </a:lnTo>
                <a:lnTo>
                  <a:pt x="3043" y="7924"/>
                </a:lnTo>
                <a:lnTo>
                  <a:pt x="3043" y="8009"/>
                </a:lnTo>
                <a:lnTo>
                  <a:pt x="3087" y="8047"/>
                </a:lnTo>
                <a:lnTo>
                  <a:pt x="3087" y="8115"/>
                </a:lnTo>
                <a:lnTo>
                  <a:pt x="3189" y="8130"/>
                </a:lnTo>
                <a:lnTo>
                  <a:pt x="3256" y="8064"/>
                </a:lnTo>
                <a:lnTo>
                  <a:pt x="3256" y="7992"/>
                </a:lnTo>
                <a:lnTo>
                  <a:pt x="3331" y="7992"/>
                </a:lnTo>
                <a:lnTo>
                  <a:pt x="3382" y="8043"/>
                </a:lnTo>
                <a:lnTo>
                  <a:pt x="3445" y="8112"/>
                </a:lnTo>
                <a:lnTo>
                  <a:pt x="3445" y="8180"/>
                </a:lnTo>
                <a:lnTo>
                  <a:pt x="3504" y="8185"/>
                </a:lnTo>
                <a:lnTo>
                  <a:pt x="3542" y="8291"/>
                </a:lnTo>
                <a:lnTo>
                  <a:pt x="3604" y="8353"/>
                </a:lnTo>
                <a:lnTo>
                  <a:pt x="3676" y="8425"/>
                </a:lnTo>
                <a:lnTo>
                  <a:pt x="3660" y="8476"/>
                </a:lnTo>
                <a:lnTo>
                  <a:pt x="3708" y="8525"/>
                </a:lnTo>
                <a:lnTo>
                  <a:pt x="3730" y="8632"/>
                </a:lnTo>
                <a:lnTo>
                  <a:pt x="3833" y="8670"/>
                </a:lnTo>
                <a:lnTo>
                  <a:pt x="3906" y="8767"/>
                </a:lnTo>
                <a:lnTo>
                  <a:pt x="3977" y="8791"/>
                </a:lnTo>
                <a:lnTo>
                  <a:pt x="3977" y="8873"/>
                </a:lnTo>
                <a:lnTo>
                  <a:pt x="4053" y="8894"/>
                </a:lnTo>
                <a:lnTo>
                  <a:pt x="4136" y="8811"/>
                </a:lnTo>
                <a:lnTo>
                  <a:pt x="4227" y="8735"/>
                </a:lnTo>
                <a:lnTo>
                  <a:pt x="4318" y="8735"/>
                </a:lnTo>
                <a:lnTo>
                  <a:pt x="4360" y="8692"/>
                </a:lnTo>
                <a:lnTo>
                  <a:pt x="4412" y="8744"/>
                </a:lnTo>
                <a:lnTo>
                  <a:pt x="4482" y="8758"/>
                </a:lnTo>
                <a:lnTo>
                  <a:pt x="4515" y="8726"/>
                </a:lnTo>
                <a:lnTo>
                  <a:pt x="4609" y="8726"/>
                </a:lnTo>
                <a:lnTo>
                  <a:pt x="4647" y="8776"/>
                </a:lnTo>
                <a:lnTo>
                  <a:pt x="4706" y="8776"/>
                </a:lnTo>
                <a:lnTo>
                  <a:pt x="4723" y="8706"/>
                </a:lnTo>
                <a:lnTo>
                  <a:pt x="4841" y="8729"/>
                </a:lnTo>
                <a:lnTo>
                  <a:pt x="4882" y="8688"/>
                </a:lnTo>
                <a:lnTo>
                  <a:pt x="4967" y="8670"/>
                </a:lnTo>
                <a:lnTo>
                  <a:pt x="5046" y="8706"/>
                </a:lnTo>
                <a:lnTo>
                  <a:pt x="5146" y="8805"/>
                </a:lnTo>
                <a:lnTo>
                  <a:pt x="5223" y="8770"/>
                </a:lnTo>
                <a:lnTo>
                  <a:pt x="5308" y="8750"/>
                </a:lnTo>
                <a:lnTo>
                  <a:pt x="5346" y="8697"/>
                </a:lnTo>
                <a:lnTo>
                  <a:pt x="5411" y="8726"/>
                </a:lnTo>
                <a:lnTo>
                  <a:pt x="5458" y="8679"/>
                </a:lnTo>
                <a:lnTo>
                  <a:pt x="5511" y="8679"/>
                </a:lnTo>
                <a:lnTo>
                  <a:pt x="5561" y="8729"/>
                </a:lnTo>
                <a:lnTo>
                  <a:pt x="5609" y="8681"/>
                </a:lnTo>
                <a:lnTo>
                  <a:pt x="5747" y="8542"/>
                </a:lnTo>
                <a:lnTo>
                  <a:pt x="5848" y="8559"/>
                </a:lnTo>
                <a:lnTo>
                  <a:pt x="5848" y="8494"/>
                </a:lnTo>
                <a:lnTo>
                  <a:pt x="5975" y="8447"/>
                </a:lnTo>
                <a:lnTo>
                  <a:pt x="6066" y="8465"/>
                </a:lnTo>
                <a:lnTo>
                  <a:pt x="6160" y="8406"/>
                </a:lnTo>
                <a:lnTo>
                  <a:pt x="6154" y="8309"/>
                </a:lnTo>
                <a:lnTo>
                  <a:pt x="6307" y="8218"/>
                </a:lnTo>
                <a:lnTo>
                  <a:pt x="6451" y="8100"/>
                </a:lnTo>
                <a:lnTo>
                  <a:pt x="6398" y="7977"/>
                </a:lnTo>
                <a:lnTo>
                  <a:pt x="6398" y="7883"/>
                </a:lnTo>
                <a:lnTo>
                  <a:pt x="6336" y="7821"/>
                </a:lnTo>
                <a:lnTo>
                  <a:pt x="6391" y="7767"/>
                </a:lnTo>
                <a:lnTo>
                  <a:pt x="6407" y="7645"/>
                </a:lnTo>
                <a:lnTo>
                  <a:pt x="6277" y="7589"/>
                </a:lnTo>
                <a:lnTo>
                  <a:pt x="6172" y="7589"/>
                </a:lnTo>
                <a:lnTo>
                  <a:pt x="6160" y="7527"/>
                </a:lnTo>
                <a:lnTo>
                  <a:pt x="6233" y="7513"/>
                </a:lnTo>
                <a:lnTo>
                  <a:pt x="6195" y="7436"/>
                </a:lnTo>
                <a:lnTo>
                  <a:pt x="6216" y="7292"/>
                </a:lnTo>
                <a:lnTo>
                  <a:pt x="6128" y="7278"/>
                </a:lnTo>
                <a:lnTo>
                  <a:pt x="6039" y="7186"/>
                </a:lnTo>
                <a:lnTo>
                  <a:pt x="6116" y="7169"/>
                </a:lnTo>
                <a:lnTo>
                  <a:pt x="6125" y="7057"/>
                </a:lnTo>
                <a:lnTo>
                  <a:pt x="6089" y="7022"/>
                </a:lnTo>
                <a:lnTo>
                  <a:pt x="6069" y="6963"/>
                </a:lnTo>
                <a:lnTo>
                  <a:pt x="6098" y="6890"/>
                </a:lnTo>
                <a:lnTo>
                  <a:pt x="6039" y="6831"/>
                </a:lnTo>
                <a:lnTo>
                  <a:pt x="6089" y="6763"/>
                </a:lnTo>
                <a:lnTo>
                  <a:pt x="6047" y="6721"/>
                </a:lnTo>
                <a:lnTo>
                  <a:pt x="6047" y="6619"/>
                </a:lnTo>
                <a:lnTo>
                  <a:pt x="6142" y="6569"/>
                </a:lnTo>
                <a:lnTo>
                  <a:pt x="6207" y="6534"/>
                </a:lnTo>
                <a:lnTo>
                  <a:pt x="6283" y="6543"/>
                </a:lnTo>
                <a:lnTo>
                  <a:pt x="6346" y="6480"/>
                </a:lnTo>
                <a:lnTo>
                  <a:pt x="6430" y="6446"/>
                </a:lnTo>
                <a:lnTo>
                  <a:pt x="6442" y="6364"/>
                </a:lnTo>
                <a:lnTo>
                  <a:pt x="6388" y="6309"/>
                </a:lnTo>
                <a:lnTo>
                  <a:pt x="6418" y="6232"/>
                </a:lnTo>
                <a:lnTo>
                  <a:pt x="6527" y="6211"/>
                </a:lnTo>
                <a:lnTo>
                  <a:pt x="6671" y="6067"/>
                </a:lnTo>
                <a:lnTo>
                  <a:pt x="6665" y="5905"/>
                </a:lnTo>
                <a:lnTo>
                  <a:pt x="6768" y="5870"/>
                </a:lnTo>
                <a:lnTo>
                  <a:pt x="6768" y="5817"/>
                </a:lnTo>
                <a:lnTo>
                  <a:pt x="6667" y="5716"/>
                </a:lnTo>
                <a:lnTo>
                  <a:pt x="6645" y="5644"/>
                </a:lnTo>
                <a:lnTo>
                  <a:pt x="6532" y="5531"/>
                </a:lnTo>
                <a:lnTo>
                  <a:pt x="6460" y="5515"/>
                </a:lnTo>
                <a:lnTo>
                  <a:pt x="6445" y="5424"/>
                </a:lnTo>
                <a:lnTo>
                  <a:pt x="6463" y="5315"/>
                </a:lnTo>
                <a:lnTo>
                  <a:pt x="6405" y="5258"/>
                </a:lnTo>
                <a:lnTo>
                  <a:pt x="6492" y="5145"/>
                </a:lnTo>
                <a:lnTo>
                  <a:pt x="6492" y="5045"/>
                </a:lnTo>
                <a:lnTo>
                  <a:pt x="6498" y="4921"/>
                </a:lnTo>
                <a:lnTo>
                  <a:pt x="6454" y="4877"/>
                </a:lnTo>
                <a:lnTo>
                  <a:pt x="6430" y="4789"/>
                </a:lnTo>
                <a:lnTo>
                  <a:pt x="6389" y="4748"/>
                </a:lnTo>
                <a:lnTo>
                  <a:pt x="6386" y="4639"/>
                </a:lnTo>
                <a:lnTo>
                  <a:pt x="6468" y="4622"/>
                </a:lnTo>
                <a:lnTo>
                  <a:pt x="6539" y="4639"/>
                </a:lnTo>
                <a:lnTo>
                  <a:pt x="6630" y="4689"/>
                </a:lnTo>
                <a:lnTo>
                  <a:pt x="6721" y="4642"/>
                </a:lnTo>
                <a:lnTo>
                  <a:pt x="6795" y="4619"/>
                </a:lnTo>
                <a:lnTo>
                  <a:pt x="6868" y="4545"/>
                </a:lnTo>
                <a:lnTo>
                  <a:pt x="6921" y="4451"/>
                </a:lnTo>
                <a:lnTo>
                  <a:pt x="6991" y="4454"/>
                </a:lnTo>
                <a:lnTo>
                  <a:pt x="7033" y="4428"/>
                </a:lnTo>
                <a:lnTo>
                  <a:pt x="7063" y="4459"/>
                </a:lnTo>
                <a:lnTo>
                  <a:pt x="7103" y="4445"/>
                </a:lnTo>
                <a:lnTo>
                  <a:pt x="7103" y="4366"/>
                </a:lnTo>
                <a:lnTo>
                  <a:pt x="7097" y="4237"/>
                </a:lnTo>
                <a:lnTo>
                  <a:pt x="7112" y="4148"/>
                </a:lnTo>
                <a:lnTo>
                  <a:pt x="7041" y="4078"/>
                </a:lnTo>
                <a:lnTo>
                  <a:pt x="7024" y="4022"/>
                </a:lnTo>
                <a:lnTo>
                  <a:pt x="6961" y="3959"/>
                </a:lnTo>
                <a:lnTo>
                  <a:pt x="6850" y="3902"/>
                </a:lnTo>
                <a:lnTo>
                  <a:pt x="6821" y="3834"/>
                </a:lnTo>
                <a:lnTo>
                  <a:pt x="6745" y="3731"/>
                </a:lnTo>
                <a:lnTo>
                  <a:pt x="6745" y="3675"/>
                </a:lnTo>
                <a:lnTo>
                  <a:pt x="6706" y="3658"/>
                </a:lnTo>
                <a:lnTo>
                  <a:pt x="6724" y="3564"/>
                </a:lnTo>
                <a:lnTo>
                  <a:pt x="6755" y="3533"/>
                </a:lnTo>
                <a:lnTo>
                  <a:pt x="6702" y="3480"/>
                </a:lnTo>
                <a:lnTo>
                  <a:pt x="6715" y="3399"/>
                </a:lnTo>
                <a:lnTo>
                  <a:pt x="6839" y="3349"/>
                </a:lnTo>
                <a:lnTo>
                  <a:pt x="6839" y="3305"/>
                </a:lnTo>
                <a:lnTo>
                  <a:pt x="6933" y="3308"/>
                </a:lnTo>
                <a:lnTo>
                  <a:pt x="6924" y="3202"/>
                </a:lnTo>
                <a:lnTo>
                  <a:pt x="6853" y="3182"/>
                </a:lnTo>
                <a:lnTo>
                  <a:pt x="6806" y="3120"/>
                </a:lnTo>
                <a:lnTo>
                  <a:pt x="6865" y="3064"/>
                </a:lnTo>
                <a:lnTo>
                  <a:pt x="6924" y="3064"/>
                </a:lnTo>
                <a:lnTo>
                  <a:pt x="6924" y="2991"/>
                </a:lnTo>
                <a:lnTo>
                  <a:pt x="6983" y="2950"/>
                </a:lnTo>
                <a:lnTo>
                  <a:pt x="6983" y="2897"/>
                </a:lnTo>
                <a:lnTo>
                  <a:pt x="7056" y="2879"/>
                </a:lnTo>
                <a:lnTo>
                  <a:pt x="7100" y="2932"/>
                </a:lnTo>
                <a:lnTo>
                  <a:pt x="7162" y="2923"/>
                </a:lnTo>
                <a:lnTo>
                  <a:pt x="7194" y="2856"/>
                </a:lnTo>
                <a:lnTo>
                  <a:pt x="7174" y="2797"/>
                </a:lnTo>
                <a:lnTo>
                  <a:pt x="7238" y="2694"/>
                </a:lnTo>
                <a:lnTo>
                  <a:pt x="7259" y="2626"/>
                </a:lnTo>
                <a:lnTo>
                  <a:pt x="7323" y="2615"/>
                </a:lnTo>
                <a:lnTo>
                  <a:pt x="7323" y="2556"/>
                </a:lnTo>
                <a:lnTo>
                  <a:pt x="7291" y="2471"/>
                </a:lnTo>
                <a:lnTo>
                  <a:pt x="7215" y="2427"/>
                </a:lnTo>
                <a:lnTo>
                  <a:pt x="7141" y="2353"/>
                </a:lnTo>
                <a:lnTo>
                  <a:pt x="7141" y="2268"/>
                </a:lnTo>
                <a:lnTo>
                  <a:pt x="7135" y="2174"/>
                </a:lnTo>
                <a:lnTo>
                  <a:pt x="7065" y="2139"/>
                </a:lnTo>
                <a:lnTo>
                  <a:pt x="7015" y="2071"/>
                </a:lnTo>
                <a:lnTo>
                  <a:pt x="7015" y="1992"/>
                </a:lnTo>
                <a:lnTo>
                  <a:pt x="7071" y="1980"/>
                </a:lnTo>
                <a:lnTo>
                  <a:pt x="7044" y="1904"/>
                </a:lnTo>
                <a:lnTo>
                  <a:pt x="6965" y="1880"/>
                </a:lnTo>
                <a:lnTo>
                  <a:pt x="6980" y="1810"/>
                </a:lnTo>
                <a:lnTo>
                  <a:pt x="7062" y="1777"/>
                </a:lnTo>
                <a:lnTo>
                  <a:pt x="7062" y="1695"/>
                </a:lnTo>
                <a:lnTo>
                  <a:pt x="7100" y="1657"/>
                </a:lnTo>
                <a:lnTo>
                  <a:pt x="7191" y="1657"/>
                </a:lnTo>
                <a:lnTo>
                  <a:pt x="7200" y="1560"/>
                </a:lnTo>
                <a:lnTo>
                  <a:pt x="7318" y="1560"/>
                </a:lnTo>
                <a:lnTo>
                  <a:pt x="7365" y="1513"/>
                </a:lnTo>
                <a:lnTo>
                  <a:pt x="7335" y="1416"/>
                </a:lnTo>
                <a:lnTo>
                  <a:pt x="7376" y="1337"/>
                </a:lnTo>
                <a:lnTo>
                  <a:pt x="7321" y="1245"/>
                </a:lnTo>
                <a:lnTo>
                  <a:pt x="7268" y="1245"/>
                </a:lnTo>
                <a:lnTo>
                  <a:pt x="7218" y="1146"/>
                </a:lnTo>
                <a:lnTo>
                  <a:pt x="7162" y="1090"/>
                </a:lnTo>
                <a:lnTo>
                  <a:pt x="7085" y="1090"/>
                </a:lnTo>
                <a:lnTo>
                  <a:pt x="6989" y="1122"/>
                </a:lnTo>
                <a:lnTo>
                  <a:pt x="6900" y="1084"/>
                </a:lnTo>
                <a:lnTo>
                  <a:pt x="6806" y="1069"/>
                </a:lnTo>
                <a:lnTo>
                  <a:pt x="6806" y="960"/>
                </a:lnTo>
                <a:lnTo>
                  <a:pt x="6733" y="919"/>
                </a:lnTo>
                <a:lnTo>
                  <a:pt x="6695" y="825"/>
                </a:lnTo>
                <a:lnTo>
                  <a:pt x="6751" y="737"/>
                </a:lnTo>
                <a:lnTo>
                  <a:pt x="6751" y="640"/>
                </a:lnTo>
                <a:lnTo>
                  <a:pt x="6815" y="596"/>
                </a:lnTo>
                <a:lnTo>
                  <a:pt x="6815" y="502"/>
                </a:lnTo>
                <a:lnTo>
                  <a:pt x="6859" y="390"/>
                </a:lnTo>
                <a:lnTo>
                  <a:pt x="6956" y="317"/>
                </a:lnTo>
                <a:lnTo>
                  <a:pt x="6883" y="194"/>
                </a:lnTo>
                <a:lnTo>
                  <a:pt x="6798" y="161"/>
                </a:lnTo>
                <a:lnTo>
                  <a:pt x="6774" y="103"/>
                </a:lnTo>
                <a:lnTo>
                  <a:pt x="6680" y="91"/>
                </a:lnTo>
                <a:lnTo>
                  <a:pt x="6568" y="53"/>
                </a:lnTo>
                <a:lnTo>
                  <a:pt x="6531" y="0"/>
                </a:lnTo>
                <a:close/>
              </a:path>
            </a:pathLst>
          </a:custGeom>
          <a:solidFill>
            <a:srgbClr val="FECE2C"/>
          </a:solidFill>
          <a:ln w="9525">
            <a:solidFill>
              <a:srgbClr val="000000"/>
            </a:solidFill>
            <a:miter lim="800000"/>
            <a:headEnd/>
            <a:tailEnd/>
          </a:ln>
        </xdr:spPr>
      </xdr:sp>
      <xdr:sp macro="modRegionSelect.Region_Click" textlink="">
        <xdr:nvSpPr>
          <xdr:cNvPr id="125259" name="Groupp57_10"/>
          <xdr:cNvSpPr>
            <a:spLocks/>
          </xdr:cNvSpPr>
        </xdr:nvSpPr>
        <xdr:spPr bwMode="auto">
          <a:xfrm>
            <a:off x="552" y="132"/>
            <a:ext cx="23" cy="22"/>
          </a:xfrm>
          <a:custGeom>
            <a:avLst/>
            <a:gdLst>
              <a:gd name="T0" fmla="*/ 2147301176 w 23"/>
              <a:gd name="T1" fmla="*/ 2147301143 h 22"/>
              <a:gd name="T2" fmla="*/ 2147301176 w 23"/>
              <a:gd name="T3" fmla="*/ 2147301143 h 22"/>
              <a:gd name="T4" fmla="*/ 2147301176 w 23"/>
              <a:gd name="T5" fmla="*/ 2147301143 h 22"/>
              <a:gd name="T6" fmla="*/ 2147301176 w 23"/>
              <a:gd name="T7" fmla="*/ 2147301143 h 22"/>
              <a:gd name="T8" fmla="*/ 2147301176 w 23"/>
              <a:gd name="T9" fmla="*/ 2147301143 h 22"/>
              <a:gd name="T10" fmla="*/ 2147301176 w 23"/>
              <a:gd name="T11" fmla="*/ 2147301143 h 22"/>
              <a:gd name="T12" fmla="*/ 2147301176 w 23"/>
              <a:gd name="T13" fmla="*/ 2147301143 h 22"/>
              <a:gd name="T14" fmla="*/ 2147301176 w 23"/>
              <a:gd name="T15" fmla="*/ 2147301143 h 22"/>
              <a:gd name="T16" fmla="*/ 2147301176 w 23"/>
              <a:gd name="T17" fmla="*/ 2147301143 h 22"/>
              <a:gd name="T18" fmla="*/ 2147301176 w 23"/>
              <a:gd name="T19" fmla="*/ 2147301143 h 22"/>
              <a:gd name="T20" fmla="*/ 2147301176 w 23"/>
              <a:gd name="T21" fmla="*/ 2147301143 h 22"/>
              <a:gd name="T22" fmla="*/ 2147301176 w 23"/>
              <a:gd name="T23" fmla="*/ 2147301143 h 22"/>
              <a:gd name="T24" fmla="*/ 2147301176 w 23"/>
              <a:gd name="T25" fmla="*/ 2147301143 h 22"/>
              <a:gd name="T26" fmla="*/ 2147301176 w 23"/>
              <a:gd name="T27" fmla="*/ 2147301143 h 22"/>
              <a:gd name="T28" fmla="*/ 2147301176 w 23"/>
              <a:gd name="T29" fmla="*/ 2147301143 h 22"/>
              <a:gd name="T30" fmla="*/ 2147301176 w 23"/>
              <a:gd name="T31" fmla="*/ 2147301143 h 22"/>
              <a:gd name="T32" fmla="*/ 2147301176 w 23"/>
              <a:gd name="T33" fmla="*/ 2147301143 h 22"/>
              <a:gd name="T34" fmla="*/ 2147301176 w 23"/>
              <a:gd name="T35" fmla="*/ 2147301143 h 22"/>
              <a:gd name="T36" fmla="*/ 0 w 23"/>
              <a:gd name="T37" fmla="*/ 2147301143 h 22"/>
              <a:gd name="T38" fmla="*/ 0 w 23"/>
              <a:gd name="T39" fmla="*/ 2147301143 h 22"/>
              <a:gd name="T40" fmla="*/ 2147301176 w 23"/>
              <a:gd name="T41" fmla="*/ 2147301143 h 22"/>
              <a:gd name="T42" fmla="*/ 2147301176 w 23"/>
              <a:gd name="T43" fmla="*/ 2147301143 h 22"/>
              <a:gd name="T44" fmla="*/ 2147301176 w 23"/>
              <a:gd name="T45" fmla="*/ 2147301143 h 22"/>
              <a:gd name="T46" fmla="*/ 2147301176 w 23"/>
              <a:gd name="T47" fmla="*/ 2147301143 h 22"/>
              <a:gd name="T48" fmla="*/ 2147301176 w 23"/>
              <a:gd name="T49" fmla="*/ 2147301143 h 22"/>
              <a:gd name="T50" fmla="*/ 2147301176 w 23"/>
              <a:gd name="T51" fmla="*/ 2147301143 h 22"/>
              <a:gd name="T52" fmla="*/ 2147301176 w 23"/>
              <a:gd name="T53" fmla="*/ 2147301143 h 22"/>
              <a:gd name="T54" fmla="*/ 2147301176 w 23"/>
              <a:gd name="T55" fmla="*/ 2147301143 h 22"/>
              <a:gd name="T56" fmla="*/ 2147301176 w 23"/>
              <a:gd name="T57" fmla="*/ 2147301143 h 22"/>
              <a:gd name="T58" fmla="*/ 2147301176 w 23"/>
              <a:gd name="T59" fmla="*/ 2147301143 h 22"/>
              <a:gd name="T60" fmla="*/ 2147301176 w 23"/>
              <a:gd name="T61" fmla="*/ 2147301143 h 22"/>
              <a:gd name="T62" fmla="*/ 2147301176 w 23"/>
              <a:gd name="T63" fmla="*/ 2147301143 h 22"/>
              <a:gd name="T64" fmla="*/ 2147301176 w 23"/>
              <a:gd name="T65" fmla="*/ 2147301143 h 22"/>
              <a:gd name="T66" fmla="*/ 2147301176 w 23"/>
              <a:gd name="T67" fmla="*/ 2147301143 h 22"/>
              <a:gd name="T68" fmla="*/ 2147301176 w 23"/>
              <a:gd name="T69" fmla="*/ 2147301143 h 22"/>
              <a:gd name="T70" fmla="*/ 2147301176 w 23"/>
              <a:gd name="T71" fmla="*/ 2147301143 h 22"/>
              <a:gd name="T72" fmla="*/ 2147301176 w 23"/>
              <a:gd name="T73" fmla="*/ 2147301143 h 22"/>
              <a:gd name="T74" fmla="*/ 2147301176 w 23"/>
              <a:gd name="T75" fmla="*/ 2147301143 h 22"/>
              <a:gd name="T76" fmla="*/ 2147301176 w 23"/>
              <a:gd name="T77" fmla="*/ 2147301143 h 22"/>
              <a:gd name="T78" fmla="*/ 2147301176 w 23"/>
              <a:gd name="T79" fmla="*/ 2147301143 h 22"/>
              <a:gd name="T80" fmla="*/ 2147301176 w 23"/>
              <a:gd name="T81" fmla="*/ 2147301143 h 22"/>
              <a:gd name="T82" fmla="*/ 2147301176 w 23"/>
              <a:gd name="T83" fmla="*/ 2147301143 h 22"/>
              <a:gd name="T84" fmla="*/ 2147301176 w 23"/>
              <a:gd name="T85" fmla="*/ 2147301143 h 22"/>
              <a:gd name="T86" fmla="*/ 2147301176 w 23"/>
              <a:gd name="T87" fmla="*/ 2147301143 h 22"/>
              <a:gd name="T88" fmla="*/ 2147301176 w 23"/>
              <a:gd name="T89" fmla="*/ 2147301143 h 22"/>
              <a:gd name="T90" fmla="*/ 2147301176 w 23"/>
              <a:gd name="T91" fmla="*/ 2147301143 h 22"/>
              <a:gd name="T92" fmla="*/ 2147301176 w 23"/>
              <a:gd name="T93" fmla="*/ 2147301143 h 22"/>
              <a:gd name="T94" fmla="*/ 2147301176 w 23"/>
              <a:gd name="T95" fmla="*/ 2147301143 h 22"/>
              <a:gd name="T96" fmla="*/ 2147301176 w 23"/>
              <a:gd name="T97" fmla="*/ 2147301143 h 22"/>
              <a:gd name="T98" fmla="*/ 2147301176 w 23"/>
              <a:gd name="T99" fmla="*/ 2147301143 h 22"/>
              <a:gd name="T100" fmla="*/ 2147301176 w 23"/>
              <a:gd name="T101" fmla="*/ 2147301143 h 22"/>
              <a:gd name="T102" fmla="*/ 2147301176 w 23"/>
              <a:gd name="T103" fmla="*/ 2147301143 h 22"/>
              <a:gd name="T104" fmla="*/ 2147301176 w 23"/>
              <a:gd name="T105" fmla="*/ 2147301143 h 22"/>
              <a:gd name="T106" fmla="*/ 2147301176 w 23"/>
              <a:gd name="T107" fmla="*/ 2147301143 h 22"/>
              <a:gd name="T108" fmla="*/ 2147301176 w 23"/>
              <a:gd name="T109" fmla="*/ 2147301143 h 22"/>
              <a:gd name="T110" fmla="*/ 2147301176 w 23"/>
              <a:gd name="T111" fmla="*/ 0 h 22"/>
              <a:gd name="T112" fmla="*/ 2147301176 w 23"/>
              <a:gd name="T113" fmla="*/ 2147301143 h 22"/>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w 23"/>
              <a:gd name="T172" fmla="*/ 0 h 22"/>
              <a:gd name="T173" fmla="*/ 23 w 23"/>
              <a:gd name="T174" fmla="*/ 22 h 22"/>
            </a:gdLst>
            <a:ahLst/>
            <a:cxnLst>
              <a:cxn ang="T114">
                <a:pos x="T0" y="T1"/>
              </a:cxn>
              <a:cxn ang="T115">
                <a:pos x="T2" y="T3"/>
              </a:cxn>
              <a:cxn ang="T116">
                <a:pos x="T4" y="T5"/>
              </a:cxn>
              <a:cxn ang="T117">
                <a:pos x="T6" y="T7"/>
              </a:cxn>
              <a:cxn ang="T118">
                <a:pos x="T8" y="T9"/>
              </a:cxn>
              <a:cxn ang="T119">
                <a:pos x="T10" y="T11"/>
              </a:cxn>
              <a:cxn ang="T120">
                <a:pos x="T12" y="T13"/>
              </a:cxn>
              <a:cxn ang="T121">
                <a:pos x="T14" y="T15"/>
              </a:cxn>
              <a:cxn ang="T122">
                <a:pos x="T16" y="T17"/>
              </a:cxn>
              <a:cxn ang="T123">
                <a:pos x="T18" y="T19"/>
              </a:cxn>
              <a:cxn ang="T124">
                <a:pos x="T20" y="T21"/>
              </a:cxn>
              <a:cxn ang="T125">
                <a:pos x="T22" y="T23"/>
              </a:cxn>
              <a:cxn ang="T126">
                <a:pos x="T24" y="T25"/>
              </a:cxn>
              <a:cxn ang="T127">
                <a:pos x="T26" y="T27"/>
              </a:cxn>
              <a:cxn ang="T128">
                <a:pos x="T28" y="T29"/>
              </a:cxn>
              <a:cxn ang="T129">
                <a:pos x="T30" y="T31"/>
              </a:cxn>
              <a:cxn ang="T130">
                <a:pos x="T32" y="T33"/>
              </a:cxn>
              <a:cxn ang="T131">
                <a:pos x="T34" y="T35"/>
              </a:cxn>
              <a:cxn ang="T132">
                <a:pos x="T36" y="T37"/>
              </a:cxn>
              <a:cxn ang="T133">
                <a:pos x="T38" y="T39"/>
              </a:cxn>
              <a:cxn ang="T134">
                <a:pos x="T40" y="T41"/>
              </a:cxn>
              <a:cxn ang="T135">
                <a:pos x="T42" y="T43"/>
              </a:cxn>
              <a:cxn ang="T136">
                <a:pos x="T44" y="T45"/>
              </a:cxn>
              <a:cxn ang="T137">
                <a:pos x="T46" y="T47"/>
              </a:cxn>
              <a:cxn ang="T138">
                <a:pos x="T48" y="T49"/>
              </a:cxn>
              <a:cxn ang="T139">
                <a:pos x="T50" y="T51"/>
              </a:cxn>
              <a:cxn ang="T140">
                <a:pos x="T52" y="T53"/>
              </a:cxn>
              <a:cxn ang="T141">
                <a:pos x="T54" y="T55"/>
              </a:cxn>
              <a:cxn ang="T142">
                <a:pos x="T56" y="T57"/>
              </a:cxn>
              <a:cxn ang="T143">
                <a:pos x="T58" y="T59"/>
              </a:cxn>
              <a:cxn ang="T144">
                <a:pos x="T60" y="T61"/>
              </a:cxn>
              <a:cxn ang="T145">
                <a:pos x="T62" y="T63"/>
              </a:cxn>
              <a:cxn ang="T146">
                <a:pos x="T64" y="T65"/>
              </a:cxn>
              <a:cxn ang="T147">
                <a:pos x="T66" y="T67"/>
              </a:cxn>
              <a:cxn ang="T148">
                <a:pos x="T68" y="T69"/>
              </a:cxn>
              <a:cxn ang="T149">
                <a:pos x="T70" y="T71"/>
              </a:cxn>
              <a:cxn ang="T150">
                <a:pos x="T72" y="T73"/>
              </a:cxn>
              <a:cxn ang="T151">
                <a:pos x="T74" y="T75"/>
              </a:cxn>
              <a:cxn ang="T152">
                <a:pos x="T76" y="T77"/>
              </a:cxn>
              <a:cxn ang="T153">
                <a:pos x="T78" y="T79"/>
              </a:cxn>
              <a:cxn ang="T154">
                <a:pos x="T80" y="T81"/>
              </a:cxn>
              <a:cxn ang="T155">
                <a:pos x="T82" y="T83"/>
              </a:cxn>
              <a:cxn ang="T156">
                <a:pos x="T84" y="T85"/>
              </a:cxn>
              <a:cxn ang="T157">
                <a:pos x="T86" y="T87"/>
              </a:cxn>
              <a:cxn ang="T158">
                <a:pos x="T88" y="T89"/>
              </a:cxn>
              <a:cxn ang="T159">
                <a:pos x="T90" y="T91"/>
              </a:cxn>
              <a:cxn ang="T160">
                <a:pos x="T92" y="T93"/>
              </a:cxn>
              <a:cxn ang="T161">
                <a:pos x="T94" y="T95"/>
              </a:cxn>
              <a:cxn ang="T162">
                <a:pos x="T96" y="T97"/>
              </a:cxn>
              <a:cxn ang="T163">
                <a:pos x="T98" y="T99"/>
              </a:cxn>
              <a:cxn ang="T164">
                <a:pos x="T100" y="T101"/>
              </a:cxn>
              <a:cxn ang="T165">
                <a:pos x="T102" y="T103"/>
              </a:cxn>
              <a:cxn ang="T166">
                <a:pos x="T104" y="T105"/>
              </a:cxn>
              <a:cxn ang="T167">
                <a:pos x="T106" y="T107"/>
              </a:cxn>
              <a:cxn ang="T168">
                <a:pos x="T108" y="T109"/>
              </a:cxn>
              <a:cxn ang="T169">
                <a:pos x="T110" y="T111"/>
              </a:cxn>
              <a:cxn ang="T170">
                <a:pos x="T112" y="T113"/>
              </a:cxn>
            </a:cxnLst>
            <a:rect l="T171" t="T172" r="T173" b="T174"/>
            <a:pathLst>
              <a:path w="23" h="22">
                <a:moveTo>
                  <a:pt x="20" y="1"/>
                </a:moveTo>
                <a:lnTo>
                  <a:pt x="16" y="1"/>
                </a:lnTo>
                <a:lnTo>
                  <a:pt x="15" y="2"/>
                </a:lnTo>
                <a:lnTo>
                  <a:pt x="13" y="3"/>
                </a:lnTo>
                <a:lnTo>
                  <a:pt x="11" y="2"/>
                </a:lnTo>
                <a:lnTo>
                  <a:pt x="8" y="3"/>
                </a:lnTo>
                <a:lnTo>
                  <a:pt x="8" y="5"/>
                </a:lnTo>
                <a:lnTo>
                  <a:pt x="9" y="6"/>
                </a:lnTo>
                <a:lnTo>
                  <a:pt x="10" y="7"/>
                </a:lnTo>
                <a:lnTo>
                  <a:pt x="11" y="8"/>
                </a:lnTo>
                <a:lnTo>
                  <a:pt x="10" y="9"/>
                </a:lnTo>
                <a:lnTo>
                  <a:pt x="8" y="8"/>
                </a:lnTo>
                <a:lnTo>
                  <a:pt x="7" y="9"/>
                </a:lnTo>
                <a:lnTo>
                  <a:pt x="6" y="7"/>
                </a:lnTo>
                <a:lnTo>
                  <a:pt x="3" y="8"/>
                </a:lnTo>
                <a:lnTo>
                  <a:pt x="1" y="7"/>
                </a:lnTo>
                <a:lnTo>
                  <a:pt x="1" y="9"/>
                </a:lnTo>
                <a:lnTo>
                  <a:pt x="2" y="10"/>
                </a:lnTo>
                <a:lnTo>
                  <a:pt x="0" y="11"/>
                </a:lnTo>
                <a:lnTo>
                  <a:pt x="0" y="13"/>
                </a:lnTo>
                <a:lnTo>
                  <a:pt x="1" y="15"/>
                </a:lnTo>
                <a:lnTo>
                  <a:pt x="1" y="16"/>
                </a:lnTo>
                <a:lnTo>
                  <a:pt x="2" y="16"/>
                </a:lnTo>
                <a:lnTo>
                  <a:pt x="4" y="18"/>
                </a:lnTo>
                <a:lnTo>
                  <a:pt x="3" y="20"/>
                </a:lnTo>
                <a:lnTo>
                  <a:pt x="6" y="21"/>
                </a:lnTo>
                <a:lnTo>
                  <a:pt x="8" y="21"/>
                </a:lnTo>
                <a:lnTo>
                  <a:pt x="10" y="22"/>
                </a:lnTo>
                <a:lnTo>
                  <a:pt x="12" y="22"/>
                </a:lnTo>
                <a:lnTo>
                  <a:pt x="14" y="22"/>
                </a:lnTo>
                <a:lnTo>
                  <a:pt x="14" y="20"/>
                </a:lnTo>
                <a:lnTo>
                  <a:pt x="13" y="18"/>
                </a:lnTo>
                <a:lnTo>
                  <a:pt x="14" y="17"/>
                </a:lnTo>
                <a:lnTo>
                  <a:pt x="15" y="19"/>
                </a:lnTo>
                <a:lnTo>
                  <a:pt x="17" y="15"/>
                </a:lnTo>
                <a:lnTo>
                  <a:pt x="19" y="12"/>
                </a:lnTo>
                <a:lnTo>
                  <a:pt x="20" y="13"/>
                </a:lnTo>
                <a:lnTo>
                  <a:pt x="22" y="11"/>
                </a:lnTo>
                <a:lnTo>
                  <a:pt x="23" y="10"/>
                </a:lnTo>
                <a:lnTo>
                  <a:pt x="21" y="9"/>
                </a:lnTo>
                <a:lnTo>
                  <a:pt x="19" y="10"/>
                </a:lnTo>
                <a:lnTo>
                  <a:pt x="17" y="9"/>
                </a:lnTo>
                <a:lnTo>
                  <a:pt x="15" y="8"/>
                </a:lnTo>
                <a:lnTo>
                  <a:pt x="13" y="6"/>
                </a:lnTo>
                <a:lnTo>
                  <a:pt x="14" y="5"/>
                </a:lnTo>
                <a:lnTo>
                  <a:pt x="15" y="3"/>
                </a:lnTo>
                <a:lnTo>
                  <a:pt x="16" y="6"/>
                </a:lnTo>
                <a:lnTo>
                  <a:pt x="17" y="8"/>
                </a:lnTo>
                <a:lnTo>
                  <a:pt x="19" y="8"/>
                </a:lnTo>
                <a:lnTo>
                  <a:pt x="21" y="8"/>
                </a:lnTo>
                <a:lnTo>
                  <a:pt x="22" y="8"/>
                </a:lnTo>
                <a:lnTo>
                  <a:pt x="23" y="6"/>
                </a:lnTo>
                <a:lnTo>
                  <a:pt x="23" y="4"/>
                </a:lnTo>
                <a:lnTo>
                  <a:pt x="21" y="4"/>
                </a:lnTo>
                <a:lnTo>
                  <a:pt x="21" y="2"/>
                </a:lnTo>
                <a:lnTo>
                  <a:pt x="21" y="0"/>
                </a:lnTo>
                <a:lnTo>
                  <a:pt x="20" y="1"/>
                </a:lnTo>
                <a:close/>
              </a:path>
            </a:pathLst>
          </a:custGeom>
          <a:solidFill>
            <a:srgbClr val="FECE2C"/>
          </a:solidFill>
          <a:ln w="9525">
            <a:solidFill>
              <a:srgbClr val="000000"/>
            </a:solidFill>
            <a:miter lim="800000"/>
            <a:headEnd/>
            <a:tailEnd/>
          </a:ln>
        </xdr:spPr>
      </xdr:sp>
      <xdr:sp macro="modRegionSelect.Region_Click" textlink="">
        <xdr:nvSpPr>
          <xdr:cNvPr id="125260" name="Groupp57_4"/>
          <xdr:cNvSpPr>
            <a:spLocks/>
          </xdr:cNvSpPr>
        </xdr:nvSpPr>
        <xdr:spPr bwMode="auto">
          <a:xfrm>
            <a:off x="576" y="123"/>
            <a:ext cx="15" cy="11"/>
          </a:xfrm>
          <a:custGeom>
            <a:avLst/>
            <a:gdLst>
              <a:gd name="T0" fmla="*/ 0 w 15"/>
              <a:gd name="T1" fmla="*/ 2147301143 h 11"/>
              <a:gd name="T2" fmla="*/ 0 w 15"/>
              <a:gd name="T3" fmla="*/ 2147301143 h 11"/>
              <a:gd name="T4" fmla="*/ 2147301342 w 15"/>
              <a:gd name="T5" fmla="*/ 2147301143 h 11"/>
              <a:gd name="T6" fmla="*/ 2147301342 w 15"/>
              <a:gd name="T7" fmla="*/ 2147301143 h 11"/>
              <a:gd name="T8" fmla="*/ 2147301342 w 15"/>
              <a:gd name="T9" fmla="*/ 2147301143 h 11"/>
              <a:gd name="T10" fmla="*/ 2147301342 w 15"/>
              <a:gd name="T11" fmla="*/ 2147301143 h 11"/>
              <a:gd name="T12" fmla="*/ 2147301342 w 15"/>
              <a:gd name="T13" fmla="*/ 2147301143 h 11"/>
              <a:gd name="T14" fmla="*/ 2147301342 w 15"/>
              <a:gd name="T15" fmla="*/ 2147301143 h 11"/>
              <a:gd name="T16" fmla="*/ 2147301342 w 15"/>
              <a:gd name="T17" fmla="*/ 2147301143 h 11"/>
              <a:gd name="T18" fmla="*/ 2147301342 w 15"/>
              <a:gd name="T19" fmla="*/ 2147301143 h 11"/>
              <a:gd name="T20" fmla="*/ 2147301342 w 15"/>
              <a:gd name="T21" fmla="*/ 0 h 11"/>
              <a:gd name="T22" fmla="*/ 2147301342 w 15"/>
              <a:gd name="T23" fmla="*/ 2147301143 h 11"/>
              <a:gd name="T24" fmla="*/ 2147301342 w 15"/>
              <a:gd name="T25" fmla="*/ 2147301143 h 11"/>
              <a:gd name="T26" fmla="*/ 2147301342 w 15"/>
              <a:gd name="T27" fmla="*/ 2147301143 h 11"/>
              <a:gd name="T28" fmla="*/ 2147301342 w 15"/>
              <a:gd name="T29" fmla="*/ 2147301143 h 11"/>
              <a:gd name="T30" fmla="*/ 2147301342 w 15"/>
              <a:gd name="T31" fmla="*/ 2147301143 h 11"/>
              <a:gd name="T32" fmla="*/ 2147301342 w 15"/>
              <a:gd name="T33" fmla="*/ 2147301143 h 11"/>
              <a:gd name="T34" fmla="*/ 2147301342 w 15"/>
              <a:gd name="T35" fmla="*/ 2147301143 h 11"/>
              <a:gd name="T36" fmla="*/ 2147301342 w 15"/>
              <a:gd name="T37" fmla="*/ 2147301143 h 11"/>
              <a:gd name="T38" fmla="*/ 2147301342 w 15"/>
              <a:gd name="T39" fmla="*/ 2147301143 h 11"/>
              <a:gd name="T40" fmla="*/ 2147301342 w 15"/>
              <a:gd name="T41" fmla="*/ 2147301143 h 11"/>
              <a:gd name="T42" fmla="*/ 0 w 15"/>
              <a:gd name="T43" fmla="*/ 2147301143 h 11"/>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w 15"/>
              <a:gd name="T67" fmla="*/ 0 h 11"/>
              <a:gd name="T68" fmla="*/ 15 w 15"/>
              <a:gd name="T69" fmla="*/ 11 h 11"/>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T66" t="T67" r="T68" b="T69"/>
            <a:pathLst>
              <a:path w="15" h="11">
                <a:moveTo>
                  <a:pt x="0" y="7"/>
                </a:moveTo>
                <a:lnTo>
                  <a:pt x="0" y="6"/>
                </a:lnTo>
                <a:lnTo>
                  <a:pt x="2" y="7"/>
                </a:lnTo>
                <a:lnTo>
                  <a:pt x="3" y="6"/>
                </a:lnTo>
                <a:lnTo>
                  <a:pt x="4" y="5"/>
                </a:lnTo>
                <a:lnTo>
                  <a:pt x="6" y="3"/>
                </a:lnTo>
                <a:lnTo>
                  <a:pt x="7" y="4"/>
                </a:lnTo>
                <a:lnTo>
                  <a:pt x="8" y="4"/>
                </a:lnTo>
                <a:lnTo>
                  <a:pt x="9" y="3"/>
                </a:lnTo>
                <a:lnTo>
                  <a:pt x="10" y="1"/>
                </a:lnTo>
                <a:lnTo>
                  <a:pt x="13" y="0"/>
                </a:lnTo>
                <a:lnTo>
                  <a:pt x="15" y="1"/>
                </a:lnTo>
                <a:lnTo>
                  <a:pt x="14" y="5"/>
                </a:lnTo>
                <a:lnTo>
                  <a:pt x="14" y="6"/>
                </a:lnTo>
                <a:lnTo>
                  <a:pt x="13" y="7"/>
                </a:lnTo>
                <a:lnTo>
                  <a:pt x="11" y="8"/>
                </a:lnTo>
                <a:lnTo>
                  <a:pt x="8" y="9"/>
                </a:lnTo>
                <a:lnTo>
                  <a:pt x="6" y="9"/>
                </a:lnTo>
                <a:lnTo>
                  <a:pt x="5" y="11"/>
                </a:lnTo>
                <a:lnTo>
                  <a:pt x="2" y="10"/>
                </a:lnTo>
                <a:lnTo>
                  <a:pt x="1" y="8"/>
                </a:lnTo>
                <a:lnTo>
                  <a:pt x="0" y="7"/>
                </a:lnTo>
                <a:close/>
              </a:path>
            </a:pathLst>
          </a:custGeom>
          <a:solidFill>
            <a:srgbClr val="FECE2C"/>
          </a:solidFill>
          <a:ln w="9525">
            <a:solidFill>
              <a:srgbClr val="000000"/>
            </a:solidFill>
            <a:miter lim="800000"/>
            <a:headEnd/>
            <a:tailEnd/>
          </a:ln>
        </xdr:spPr>
      </xdr:sp>
      <xdr:sp macro="modRegionSelect.Region_Click" textlink="">
        <xdr:nvSpPr>
          <xdr:cNvPr id="125261" name="Groupp57_1"/>
          <xdr:cNvSpPr>
            <a:spLocks/>
          </xdr:cNvSpPr>
        </xdr:nvSpPr>
        <xdr:spPr bwMode="auto">
          <a:xfrm>
            <a:off x="577" y="153"/>
            <a:ext cx="12" cy="10"/>
          </a:xfrm>
          <a:custGeom>
            <a:avLst/>
            <a:gdLst>
              <a:gd name="T0" fmla="*/ 2147301205 w 12"/>
              <a:gd name="T1" fmla="*/ 2147301069 h 10"/>
              <a:gd name="T2" fmla="*/ 0 w 12"/>
              <a:gd name="T3" fmla="*/ 2147301069 h 10"/>
              <a:gd name="T4" fmla="*/ 2147301205 w 12"/>
              <a:gd name="T5" fmla="*/ 2147301069 h 10"/>
              <a:gd name="T6" fmla="*/ 2147301205 w 12"/>
              <a:gd name="T7" fmla="*/ 2147301069 h 10"/>
              <a:gd name="T8" fmla="*/ 2147301205 w 12"/>
              <a:gd name="T9" fmla="*/ 2147301069 h 10"/>
              <a:gd name="T10" fmla="*/ 2147301205 w 12"/>
              <a:gd name="T11" fmla="*/ 2147301069 h 10"/>
              <a:gd name="T12" fmla="*/ 2147301205 w 12"/>
              <a:gd name="T13" fmla="*/ 2147301069 h 10"/>
              <a:gd name="T14" fmla="*/ 2147301205 w 12"/>
              <a:gd name="T15" fmla="*/ 2147301069 h 10"/>
              <a:gd name="T16" fmla="*/ 2147301205 w 12"/>
              <a:gd name="T17" fmla="*/ 2147301069 h 10"/>
              <a:gd name="T18" fmla="*/ 2147301205 w 12"/>
              <a:gd name="T19" fmla="*/ 2147301069 h 10"/>
              <a:gd name="T20" fmla="*/ 2147301205 w 12"/>
              <a:gd name="T21" fmla="*/ 2147301069 h 10"/>
              <a:gd name="T22" fmla="*/ 2147301205 w 12"/>
              <a:gd name="T23" fmla="*/ 2147301069 h 10"/>
              <a:gd name="T24" fmla="*/ 2147301205 w 12"/>
              <a:gd name="T25" fmla="*/ 0 h 10"/>
              <a:gd name="T26" fmla="*/ 2147301205 w 12"/>
              <a:gd name="T27" fmla="*/ 2147301069 h 10"/>
              <a:gd name="T28" fmla="*/ 2147301205 w 12"/>
              <a:gd name="T29" fmla="*/ 2147301069 h 10"/>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12"/>
              <a:gd name="T46" fmla="*/ 0 h 10"/>
              <a:gd name="T47" fmla="*/ 12 w 12"/>
              <a:gd name="T48" fmla="*/ 10 h 10"/>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12" h="10">
                <a:moveTo>
                  <a:pt x="2" y="3"/>
                </a:moveTo>
                <a:lnTo>
                  <a:pt x="0" y="4"/>
                </a:lnTo>
                <a:lnTo>
                  <a:pt x="1" y="6"/>
                </a:lnTo>
                <a:lnTo>
                  <a:pt x="2" y="8"/>
                </a:lnTo>
                <a:lnTo>
                  <a:pt x="2" y="10"/>
                </a:lnTo>
                <a:lnTo>
                  <a:pt x="3" y="8"/>
                </a:lnTo>
                <a:lnTo>
                  <a:pt x="6" y="7"/>
                </a:lnTo>
                <a:lnTo>
                  <a:pt x="9" y="6"/>
                </a:lnTo>
                <a:lnTo>
                  <a:pt x="12" y="5"/>
                </a:lnTo>
                <a:lnTo>
                  <a:pt x="10" y="1"/>
                </a:lnTo>
                <a:lnTo>
                  <a:pt x="8" y="1"/>
                </a:lnTo>
                <a:lnTo>
                  <a:pt x="5" y="0"/>
                </a:lnTo>
                <a:lnTo>
                  <a:pt x="3" y="2"/>
                </a:lnTo>
                <a:lnTo>
                  <a:pt x="2" y="3"/>
                </a:lnTo>
                <a:close/>
              </a:path>
            </a:pathLst>
          </a:custGeom>
          <a:solidFill>
            <a:srgbClr val="FECE2C"/>
          </a:solidFill>
          <a:ln w="9525">
            <a:solidFill>
              <a:srgbClr val="000000"/>
            </a:solidFill>
            <a:miter lim="800000"/>
            <a:headEnd/>
            <a:tailEnd/>
          </a:ln>
        </xdr:spPr>
      </xdr:sp>
      <xdr:sp macro="modRegionSelect.Region_Click" textlink="">
        <xdr:nvSpPr>
          <xdr:cNvPr id="125262" name="Groupp57_2"/>
          <xdr:cNvSpPr>
            <a:spLocks/>
          </xdr:cNvSpPr>
        </xdr:nvSpPr>
        <xdr:spPr bwMode="auto">
          <a:xfrm>
            <a:off x="489" y="198"/>
            <a:ext cx="6" cy="5"/>
          </a:xfrm>
          <a:custGeom>
            <a:avLst/>
            <a:gdLst>
              <a:gd name="T0" fmla="*/ 2147301205 w 6"/>
              <a:gd name="T1" fmla="*/ 0 h 5"/>
              <a:gd name="T2" fmla="*/ 0 w 6"/>
              <a:gd name="T3" fmla="*/ 2147301069 h 5"/>
              <a:gd name="T4" fmla="*/ 0 w 6"/>
              <a:gd name="T5" fmla="*/ 2147301069 h 5"/>
              <a:gd name="T6" fmla="*/ 2147301205 w 6"/>
              <a:gd name="T7" fmla="*/ 2147301069 h 5"/>
              <a:gd name="T8" fmla="*/ 2147301205 w 6"/>
              <a:gd name="T9" fmla="*/ 2147301069 h 5"/>
              <a:gd name="T10" fmla="*/ 2147301205 w 6"/>
              <a:gd name="T11" fmla="*/ 2147301069 h 5"/>
              <a:gd name="T12" fmla="*/ 2147301205 w 6"/>
              <a:gd name="T13" fmla="*/ 2147301069 h 5"/>
              <a:gd name="T14" fmla="*/ 2147301205 w 6"/>
              <a:gd name="T15" fmla="*/ 0 h 5"/>
              <a:gd name="T16" fmla="*/ 2147301205 w 6"/>
              <a:gd name="T17" fmla="*/ 0 h 5"/>
              <a:gd name="T18" fmla="*/ 2147301205 w 6"/>
              <a:gd name="T19" fmla="*/ 0 h 5"/>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6"/>
              <a:gd name="T31" fmla="*/ 0 h 5"/>
              <a:gd name="T32" fmla="*/ 6 w 6"/>
              <a:gd name="T33" fmla="*/ 5 h 5"/>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6" h="5">
                <a:moveTo>
                  <a:pt x="2" y="0"/>
                </a:moveTo>
                <a:lnTo>
                  <a:pt x="0" y="2"/>
                </a:lnTo>
                <a:lnTo>
                  <a:pt x="0" y="4"/>
                </a:lnTo>
                <a:lnTo>
                  <a:pt x="2" y="4"/>
                </a:lnTo>
                <a:lnTo>
                  <a:pt x="2" y="5"/>
                </a:lnTo>
                <a:lnTo>
                  <a:pt x="4" y="4"/>
                </a:lnTo>
                <a:lnTo>
                  <a:pt x="6" y="3"/>
                </a:lnTo>
                <a:lnTo>
                  <a:pt x="6" y="0"/>
                </a:lnTo>
                <a:lnTo>
                  <a:pt x="3" y="0"/>
                </a:lnTo>
                <a:lnTo>
                  <a:pt x="2" y="0"/>
                </a:lnTo>
                <a:close/>
              </a:path>
            </a:pathLst>
          </a:custGeom>
          <a:solidFill>
            <a:srgbClr val="FECE2C"/>
          </a:solidFill>
          <a:ln w="9525">
            <a:solidFill>
              <a:srgbClr val="000000"/>
            </a:solidFill>
            <a:miter lim="800000"/>
            <a:headEnd/>
            <a:tailEnd/>
          </a:ln>
        </xdr:spPr>
      </xdr:sp>
    </xdr:grpSp>
    <xdr:clientData/>
  </xdr:twoCellAnchor>
  <xdr:twoCellAnchor editAs="oneCell">
    <xdr:from>
      <xdr:col>7</xdr:col>
      <xdr:colOff>571500</xdr:colOff>
      <xdr:row>0</xdr:row>
      <xdr:rowOff>76200</xdr:rowOff>
    </xdr:from>
    <xdr:to>
      <xdr:col>10</xdr:col>
      <xdr:colOff>28575</xdr:colOff>
      <xdr:row>5</xdr:row>
      <xdr:rowOff>0</xdr:rowOff>
    </xdr:to>
    <xdr:pic>
      <xdr:nvPicPr>
        <xdr:cNvPr id="125174" name="Gerb_56" descr="135px-Fs"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25175" name="Gerb_6" descr="135px-G3" hidden="1">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25176" name="Gerb_41" descr="135px-GG" hidden="1">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38100</xdr:colOff>
      <xdr:row>5</xdr:row>
      <xdr:rowOff>0</xdr:rowOff>
    </xdr:to>
    <xdr:pic>
      <xdr:nvPicPr>
        <xdr:cNvPr id="125177" name="Gerb_42" descr="136px-Fp" hidden="1">
          <a:hlinkClick xmlns:r="http://schemas.openxmlformats.org/officeDocument/2006/relationships" r:id="rId7"/>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438650" y="76200"/>
          <a:ext cx="129540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361950</xdr:colOff>
      <xdr:row>0</xdr:row>
      <xdr:rowOff>76200</xdr:rowOff>
    </xdr:from>
    <xdr:to>
      <xdr:col>10</xdr:col>
      <xdr:colOff>247650</xdr:colOff>
      <xdr:row>5</xdr:row>
      <xdr:rowOff>0</xdr:rowOff>
    </xdr:to>
    <xdr:pic>
      <xdr:nvPicPr>
        <xdr:cNvPr id="125178" name="Gerb_22" descr="180px-Fp" hidden="1">
          <a:hlinkClick xmlns:r="http://schemas.openxmlformats.org/officeDocument/2006/relationships" r:id="rId9"/>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229100" y="76200"/>
          <a:ext cx="171450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361950</xdr:colOff>
      <xdr:row>0</xdr:row>
      <xdr:rowOff>76200</xdr:rowOff>
    </xdr:from>
    <xdr:to>
      <xdr:col>10</xdr:col>
      <xdr:colOff>247650</xdr:colOff>
      <xdr:row>5</xdr:row>
      <xdr:rowOff>0</xdr:rowOff>
    </xdr:to>
    <xdr:pic>
      <xdr:nvPicPr>
        <xdr:cNvPr id="125179" name="Gerb_58" descr="180px-Fq" hidden="1">
          <a:hlinkClick xmlns:r="http://schemas.openxmlformats.org/officeDocument/2006/relationships" r:id="rId11"/>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229100" y="76200"/>
          <a:ext cx="171450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361950</xdr:colOff>
      <xdr:row>0</xdr:row>
      <xdr:rowOff>76200</xdr:rowOff>
    </xdr:from>
    <xdr:to>
      <xdr:col>10</xdr:col>
      <xdr:colOff>247650</xdr:colOff>
      <xdr:row>5</xdr:row>
      <xdr:rowOff>0</xdr:rowOff>
    </xdr:to>
    <xdr:pic>
      <xdr:nvPicPr>
        <xdr:cNvPr id="125180" name="Gerb_28" descr="180px-Fw" hidden="1">
          <a:hlinkClick xmlns:r="http://schemas.openxmlformats.org/officeDocument/2006/relationships" r:id="rId13"/>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4229100" y="76200"/>
          <a:ext cx="171450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581025</xdr:colOff>
      <xdr:row>0</xdr:row>
      <xdr:rowOff>76200</xdr:rowOff>
    </xdr:from>
    <xdr:to>
      <xdr:col>10</xdr:col>
      <xdr:colOff>28575</xdr:colOff>
      <xdr:row>5</xdr:row>
      <xdr:rowOff>0</xdr:rowOff>
    </xdr:to>
    <xdr:pic>
      <xdr:nvPicPr>
        <xdr:cNvPr id="125181" name="Gerb_5" descr="134px-Fm" hidden="1">
          <a:hlinkClick xmlns:r="http://schemas.openxmlformats.org/officeDocument/2006/relationships" r:id="rId15"/>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4448175" y="76200"/>
          <a:ext cx="127635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581025</xdr:colOff>
      <xdr:row>0</xdr:row>
      <xdr:rowOff>76200</xdr:rowOff>
    </xdr:from>
    <xdr:to>
      <xdr:col>10</xdr:col>
      <xdr:colOff>28575</xdr:colOff>
      <xdr:row>5</xdr:row>
      <xdr:rowOff>0</xdr:rowOff>
    </xdr:to>
    <xdr:pic>
      <xdr:nvPicPr>
        <xdr:cNvPr id="125182" name="Gerb_68" descr="134px-Fo" hidden="1">
          <a:hlinkClick xmlns:r="http://schemas.openxmlformats.org/officeDocument/2006/relationships" r:id="rId17"/>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4448175" y="76200"/>
          <a:ext cx="127635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25183" name="Gerb_51" descr="135px-Fn" hidden="1">
          <a:hlinkClick xmlns:r="http://schemas.openxmlformats.org/officeDocument/2006/relationships" r:id="rId19"/>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38100</xdr:colOff>
      <xdr:row>5</xdr:row>
      <xdr:rowOff>0</xdr:rowOff>
    </xdr:to>
    <xdr:pic>
      <xdr:nvPicPr>
        <xdr:cNvPr id="125184" name="Gerb_20" descr="136px-Fl" hidden="1">
          <a:hlinkClick xmlns:r="http://schemas.openxmlformats.org/officeDocument/2006/relationships" r:id="rId21"/>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4438650" y="76200"/>
          <a:ext cx="129540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38100</xdr:colOff>
      <xdr:row>5</xdr:row>
      <xdr:rowOff>0</xdr:rowOff>
    </xdr:to>
    <xdr:pic>
      <xdr:nvPicPr>
        <xdr:cNvPr id="125185" name="Gerb_40" descr="136px-Fo" hidden="1">
          <a:hlinkClick xmlns:r="http://schemas.openxmlformats.org/officeDocument/2006/relationships" r:id="rId23"/>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4438650" y="76200"/>
          <a:ext cx="129540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macro="[1]!modRegionSelect.Region_Click">
      <xdr:nvPicPr>
        <xdr:cNvPr id="125186" name="Gerb_29" descr="135px-G9" hidden="1"/>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25187" name="Gerb_64" descr="135px-GJ" hidden="1">
          <a:hlinkClick xmlns:r="http://schemas.openxmlformats.org/officeDocument/2006/relationships" r:id="rId26"/>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361950</xdr:colOff>
      <xdr:row>0</xdr:row>
      <xdr:rowOff>76200</xdr:rowOff>
    </xdr:from>
    <xdr:to>
      <xdr:col>10</xdr:col>
      <xdr:colOff>247650</xdr:colOff>
      <xdr:row>5</xdr:row>
      <xdr:rowOff>0</xdr:rowOff>
    </xdr:to>
    <xdr:pic>
      <xdr:nvPicPr>
        <xdr:cNvPr id="125188" name="Gerb_61" descr="180px-Ft" hidden="1">
          <a:hlinkClick xmlns:r="http://schemas.openxmlformats.org/officeDocument/2006/relationships" r:id="rId28"/>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4229100" y="76200"/>
          <a:ext cx="171450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25189" name="Gerb_14" descr="135px-GS" hidden="1">
          <a:hlinkClick xmlns:r="http://schemas.openxmlformats.org/officeDocument/2006/relationships" r:id="rId30"/>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180975</xdr:colOff>
      <xdr:row>0</xdr:row>
      <xdr:rowOff>66675</xdr:rowOff>
    </xdr:from>
    <xdr:to>
      <xdr:col>9</xdr:col>
      <xdr:colOff>428625</xdr:colOff>
      <xdr:row>4</xdr:row>
      <xdr:rowOff>152400</xdr:rowOff>
    </xdr:to>
    <xdr:pic>
      <xdr:nvPicPr>
        <xdr:cNvPr id="125190" name="Gerb_45" descr="75px-Coat_of_Arms_of_Pskov_oblast" hidden="1">
          <a:hlinkClick xmlns:r="http://schemas.openxmlformats.org/officeDocument/2006/relationships" r:id="rId32"/>
        </xdr:cNvPr>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4657725" y="66675"/>
          <a:ext cx="8572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542925</xdr:colOff>
      <xdr:row>0</xdr:row>
      <xdr:rowOff>76200</xdr:rowOff>
    </xdr:from>
    <xdr:to>
      <xdr:col>10</xdr:col>
      <xdr:colOff>57150</xdr:colOff>
      <xdr:row>5</xdr:row>
      <xdr:rowOff>0</xdr:rowOff>
    </xdr:to>
    <xdr:pic>
      <xdr:nvPicPr>
        <xdr:cNvPr id="125191" name="Gerb_37" descr="141px-Fl" hidden="1">
          <a:hlinkClick xmlns:r="http://schemas.openxmlformats.org/officeDocument/2006/relationships" r:id="rId34"/>
        </xdr:cNvPr>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4410075" y="76200"/>
          <a:ext cx="134302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361950</xdr:colOff>
      <xdr:row>0</xdr:row>
      <xdr:rowOff>76200</xdr:rowOff>
    </xdr:from>
    <xdr:to>
      <xdr:col>10</xdr:col>
      <xdr:colOff>247650</xdr:colOff>
      <xdr:row>5</xdr:row>
      <xdr:rowOff>0</xdr:rowOff>
    </xdr:to>
    <xdr:pic>
      <xdr:nvPicPr>
        <xdr:cNvPr id="125192" name="Gerb_59" descr="180px-Fr" hidden="1">
          <a:hlinkClick xmlns:r="http://schemas.openxmlformats.org/officeDocument/2006/relationships" r:id="rId36"/>
        </xdr:cNvPr>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4229100" y="76200"/>
          <a:ext cx="171450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25193" name="Gerb_55" descr="135px-Fr" hidden="1">
          <a:hlinkClick xmlns:r="http://schemas.openxmlformats.org/officeDocument/2006/relationships" r:id="rId38"/>
        </xdr:cNvPr>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361950</xdr:colOff>
      <xdr:row>0</xdr:row>
      <xdr:rowOff>76200</xdr:rowOff>
    </xdr:from>
    <xdr:to>
      <xdr:col>10</xdr:col>
      <xdr:colOff>247650</xdr:colOff>
      <xdr:row>5</xdr:row>
      <xdr:rowOff>0</xdr:rowOff>
    </xdr:to>
    <xdr:pic>
      <xdr:nvPicPr>
        <xdr:cNvPr id="125194" name="Gerb_75" descr="180px-Fs" hidden="1">
          <a:hlinkClick xmlns:r="http://schemas.openxmlformats.org/officeDocument/2006/relationships" r:id="rId40"/>
        </xdr:cNvPr>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4229100" y="76200"/>
          <a:ext cx="171450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38100</xdr:colOff>
      <xdr:row>5</xdr:row>
      <xdr:rowOff>0</xdr:rowOff>
    </xdr:to>
    <xdr:pic>
      <xdr:nvPicPr>
        <xdr:cNvPr id="125195" name="Gerb_31" descr="136px-Fm" hidden="1">
          <a:hlinkClick xmlns:r="http://schemas.openxmlformats.org/officeDocument/2006/relationships" r:id="rId42"/>
        </xdr:cNvPr>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4438650" y="76200"/>
          <a:ext cx="129540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25196" name="Gerb_79" descr="135px-GQ" hidden="1">
          <a:hlinkClick xmlns:r="http://schemas.openxmlformats.org/officeDocument/2006/relationships" r:id="rId44"/>
        </xdr:cNvPr>
        <xdr:cNvPicPr>
          <a:picLocks noChangeAspect="1" noChangeArrowheads="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581025</xdr:colOff>
      <xdr:row>0</xdr:row>
      <xdr:rowOff>76200</xdr:rowOff>
    </xdr:from>
    <xdr:to>
      <xdr:col>10</xdr:col>
      <xdr:colOff>19050</xdr:colOff>
      <xdr:row>5</xdr:row>
      <xdr:rowOff>0</xdr:rowOff>
    </xdr:to>
    <xdr:pic>
      <xdr:nvPicPr>
        <xdr:cNvPr id="125197" name="Gerb_26" descr="135px-Fx" hidden="1">
          <a:hlinkClick xmlns:r="http://schemas.openxmlformats.org/officeDocument/2006/relationships" r:id="rId46"/>
        </xdr:cNvPr>
        <xdr:cNvPicPr>
          <a:picLocks noChangeAspect="1" noChangeArrowheads="1"/>
        </xdr:cNvPicPr>
      </xdr:nvPicPr>
      <xdr:blipFill>
        <a:blip xmlns:r="http://schemas.openxmlformats.org/officeDocument/2006/relationships" r:embed="rId47">
          <a:extLst>
            <a:ext uri="{28A0092B-C50C-407E-A947-70E740481C1C}">
              <a14:useLocalDpi xmlns:a14="http://schemas.microsoft.com/office/drawing/2010/main" val="0"/>
            </a:ext>
          </a:extLst>
        </a:blip>
        <a:srcRect/>
        <a:stretch>
          <a:fillRect/>
        </a:stretch>
      </xdr:blipFill>
      <xdr:spPr bwMode="auto">
        <a:xfrm>
          <a:off x="4448175" y="76200"/>
          <a:ext cx="126682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361950</xdr:colOff>
      <xdr:row>0</xdr:row>
      <xdr:rowOff>76200</xdr:rowOff>
    </xdr:from>
    <xdr:to>
      <xdr:col>10</xdr:col>
      <xdr:colOff>247650</xdr:colOff>
      <xdr:row>5</xdr:row>
      <xdr:rowOff>0</xdr:rowOff>
    </xdr:to>
    <xdr:pic>
      <xdr:nvPicPr>
        <xdr:cNvPr id="125198" name="Gerb_46" descr="180px-Fl" hidden="1">
          <a:hlinkClick xmlns:r="http://schemas.openxmlformats.org/officeDocument/2006/relationships" r:id="rId48"/>
        </xdr:cNvPr>
        <xdr:cNvPicPr>
          <a:picLocks noChangeAspect="1" noChangeArrowheads="1"/>
        </xdr:cNvPicPr>
      </xdr:nvPicPr>
      <xdr:blipFill>
        <a:blip xmlns:r="http://schemas.openxmlformats.org/officeDocument/2006/relationships" r:embed="rId49">
          <a:extLst>
            <a:ext uri="{28A0092B-C50C-407E-A947-70E740481C1C}">
              <a14:useLocalDpi xmlns:a14="http://schemas.microsoft.com/office/drawing/2010/main" val="0"/>
            </a:ext>
          </a:extLst>
        </a:blip>
        <a:srcRect/>
        <a:stretch>
          <a:fillRect/>
        </a:stretch>
      </xdr:blipFill>
      <xdr:spPr bwMode="auto">
        <a:xfrm>
          <a:off x="4229100" y="76200"/>
          <a:ext cx="171450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25199" name="Gerb_10" descr="135px-G6" hidden="1">
          <a:hlinkClick xmlns:r="http://schemas.openxmlformats.org/officeDocument/2006/relationships" r:id="rId50"/>
        </xdr:cNvPr>
        <xdr:cNvPicPr>
          <a:picLocks noChangeAspect="1" noChangeArrowheads="1"/>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581025</xdr:colOff>
      <xdr:row>0</xdr:row>
      <xdr:rowOff>76200</xdr:rowOff>
    </xdr:from>
    <xdr:to>
      <xdr:col>10</xdr:col>
      <xdr:colOff>28575</xdr:colOff>
      <xdr:row>5</xdr:row>
      <xdr:rowOff>0</xdr:rowOff>
    </xdr:to>
    <xdr:pic>
      <xdr:nvPicPr>
        <xdr:cNvPr id="125200" name="Gerb_19" descr="134px-Fn" hidden="1">
          <a:hlinkClick xmlns:r="http://schemas.openxmlformats.org/officeDocument/2006/relationships" r:id="rId52"/>
        </xdr:cNvPr>
        <xdr:cNvPicPr>
          <a:picLocks noChangeAspect="1" noChangeArrowheads="1"/>
        </xdr:cNvPicPr>
      </xdr:nvPicPr>
      <xdr:blipFill>
        <a:blip xmlns:r="http://schemas.openxmlformats.org/officeDocument/2006/relationships" r:embed="rId53">
          <a:extLst>
            <a:ext uri="{28A0092B-C50C-407E-A947-70E740481C1C}">
              <a14:useLocalDpi xmlns:a14="http://schemas.microsoft.com/office/drawing/2010/main" val="0"/>
            </a:ext>
          </a:extLst>
        </a:blip>
        <a:srcRect/>
        <a:stretch>
          <a:fillRect/>
        </a:stretch>
      </xdr:blipFill>
      <xdr:spPr bwMode="auto">
        <a:xfrm>
          <a:off x="4448175" y="76200"/>
          <a:ext cx="127635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581025</xdr:colOff>
      <xdr:row>0</xdr:row>
      <xdr:rowOff>76200</xdr:rowOff>
    </xdr:from>
    <xdr:to>
      <xdr:col>10</xdr:col>
      <xdr:colOff>19050</xdr:colOff>
      <xdr:row>5</xdr:row>
      <xdr:rowOff>0</xdr:rowOff>
    </xdr:to>
    <xdr:pic>
      <xdr:nvPicPr>
        <xdr:cNvPr id="125201" name="Gerb_16" descr="135px-G7" hidden="1">
          <a:hlinkClick xmlns:r="http://schemas.openxmlformats.org/officeDocument/2006/relationships" r:id="rId54"/>
        </xdr:cNvPr>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4448175" y="76200"/>
          <a:ext cx="126682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533400</xdr:colOff>
      <xdr:row>0</xdr:row>
      <xdr:rowOff>76200</xdr:rowOff>
    </xdr:from>
    <xdr:to>
      <xdr:col>10</xdr:col>
      <xdr:colOff>76200</xdr:colOff>
      <xdr:row>5</xdr:row>
      <xdr:rowOff>0</xdr:rowOff>
    </xdr:to>
    <xdr:pic>
      <xdr:nvPicPr>
        <xdr:cNvPr id="125202" name="Gerb_81" descr="144px-Fl" hidden="1">
          <a:hlinkClick xmlns:r="http://schemas.openxmlformats.org/officeDocument/2006/relationships" r:id="rId56"/>
        </xdr:cNvPr>
        <xdr:cNvPicPr>
          <a:picLocks noChangeAspect="1" noChangeArrowheads="1"/>
        </xdr:cNvPicPr>
      </xdr:nvPicPr>
      <xdr:blipFill>
        <a:blip xmlns:r="http://schemas.openxmlformats.org/officeDocument/2006/relationships" r:embed="rId57">
          <a:extLst>
            <a:ext uri="{28A0092B-C50C-407E-A947-70E740481C1C}">
              <a14:useLocalDpi xmlns:a14="http://schemas.microsoft.com/office/drawing/2010/main" val="0"/>
            </a:ext>
          </a:extLst>
        </a:blip>
        <a:srcRect/>
        <a:stretch>
          <a:fillRect/>
        </a:stretch>
      </xdr:blipFill>
      <xdr:spPr bwMode="auto">
        <a:xfrm>
          <a:off x="4400550" y="76200"/>
          <a:ext cx="137160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25203" name="Gerb_36" descr="135px-GD" hidden="1">
          <a:hlinkClick xmlns:r="http://schemas.openxmlformats.org/officeDocument/2006/relationships" r:id="rId58"/>
        </xdr:cNvPr>
        <xdr:cNvPicPr>
          <a:picLocks noChangeAspect="1" noChangeArrowheads="1"/>
        </xdr:cNvPicPr>
      </xdr:nvPicPr>
      <xdr:blipFill>
        <a:blip xmlns:r="http://schemas.openxmlformats.org/officeDocument/2006/relationships" r:embed="rId59">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38100</xdr:colOff>
      <xdr:row>5</xdr:row>
      <xdr:rowOff>0</xdr:rowOff>
    </xdr:to>
    <xdr:pic>
      <xdr:nvPicPr>
        <xdr:cNvPr id="125204" name="Gerb_71" descr="136px-Fq" hidden="1">
          <a:hlinkClick xmlns:r="http://schemas.openxmlformats.org/officeDocument/2006/relationships" r:id="rId60"/>
        </xdr:cNvPr>
        <xdr:cNvPicPr>
          <a:picLocks noChangeAspect="1" noChangeArrowheads="1"/>
        </xdr:cNvPicPr>
      </xdr:nvPicPr>
      <xdr:blipFill>
        <a:blip xmlns:r="http://schemas.openxmlformats.org/officeDocument/2006/relationships" r:embed="rId61">
          <a:extLst>
            <a:ext uri="{28A0092B-C50C-407E-A947-70E740481C1C}">
              <a14:useLocalDpi xmlns:a14="http://schemas.microsoft.com/office/drawing/2010/main" val="0"/>
            </a:ext>
          </a:extLst>
        </a:blip>
        <a:srcRect/>
        <a:stretch>
          <a:fillRect/>
        </a:stretch>
      </xdr:blipFill>
      <xdr:spPr bwMode="auto">
        <a:xfrm>
          <a:off x="4438650" y="76200"/>
          <a:ext cx="129540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25205" name="Gerb_9" descr="135px-G5" hidden="1">
          <a:hlinkClick xmlns:r="http://schemas.openxmlformats.org/officeDocument/2006/relationships" r:id="rId62"/>
        </xdr:cNvPr>
        <xdr:cNvPicPr>
          <a:picLocks noChangeAspect="1" noChangeArrowheads="1"/>
        </xdr:cNvPicPr>
      </xdr:nvPicPr>
      <xdr:blipFill>
        <a:blip xmlns:r="http://schemas.openxmlformats.org/officeDocument/2006/relationships" r:embed="rId63">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25206" name="Gerb_43" descr="135px-Fy" hidden="1">
          <a:hlinkClick xmlns:r="http://schemas.openxmlformats.org/officeDocument/2006/relationships" r:id="rId64"/>
        </xdr:cNvPr>
        <xdr:cNvPicPr>
          <a:picLocks noChangeAspect="1" noChangeArrowheads="1"/>
        </xdr:cNvPicPr>
      </xdr:nvPicPr>
      <xdr:blipFill>
        <a:blip xmlns:r="http://schemas.openxmlformats.org/officeDocument/2006/relationships" r:embed="rId65">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25207" name="Gerb_44" descr="135px-Fz" hidden="1">
          <a:hlinkClick xmlns:r="http://schemas.openxmlformats.org/officeDocument/2006/relationships" r:id="rId66"/>
        </xdr:cNvPr>
        <xdr:cNvPicPr>
          <a:picLocks noChangeAspect="1" noChangeArrowheads="1"/>
        </xdr:cNvPicPr>
      </xdr:nvPicPr>
      <xdr:blipFill>
        <a:blip xmlns:r="http://schemas.openxmlformats.org/officeDocument/2006/relationships" r:embed="rId67">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561975</xdr:colOff>
      <xdr:row>0</xdr:row>
      <xdr:rowOff>76200</xdr:rowOff>
    </xdr:from>
    <xdr:to>
      <xdr:col>10</xdr:col>
      <xdr:colOff>38100</xdr:colOff>
      <xdr:row>5</xdr:row>
      <xdr:rowOff>0</xdr:rowOff>
    </xdr:to>
    <xdr:pic>
      <xdr:nvPicPr>
        <xdr:cNvPr id="125208" name="Gerb_17" descr="137px-Fl" hidden="1">
          <a:hlinkClick xmlns:r="http://schemas.openxmlformats.org/officeDocument/2006/relationships" r:id="rId68"/>
        </xdr:cNvPr>
        <xdr:cNvPicPr>
          <a:picLocks noChangeAspect="1" noChangeArrowheads="1"/>
        </xdr:cNvPicPr>
      </xdr:nvPicPr>
      <xdr:blipFill>
        <a:blip xmlns:r="http://schemas.openxmlformats.org/officeDocument/2006/relationships" r:embed="rId69">
          <a:extLst>
            <a:ext uri="{28A0092B-C50C-407E-A947-70E740481C1C}">
              <a14:useLocalDpi xmlns:a14="http://schemas.microsoft.com/office/drawing/2010/main" val="0"/>
            </a:ext>
          </a:extLst>
        </a:blip>
        <a:srcRect/>
        <a:stretch>
          <a:fillRect/>
        </a:stretch>
      </xdr:blipFill>
      <xdr:spPr bwMode="auto">
        <a:xfrm>
          <a:off x="4429125" y="76200"/>
          <a:ext cx="130492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25209" name="Gerb_48" descr="135px-Fl" hidden="1">
          <a:hlinkClick xmlns:r="http://schemas.openxmlformats.org/officeDocument/2006/relationships" r:id="rId70"/>
        </xdr:cNvPr>
        <xdr:cNvPicPr>
          <a:picLocks noChangeAspect="1" noChangeArrowheads="1"/>
        </xdr:cNvPicPr>
      </xdr:nvPicPr>
      <xdr:blipFill>
        <a:blip xmlns:r="http://schemas.openxmlformats.org/officeDocument/2006/relationships" r:embed="rId71">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323850</xdr:colOff>
      <xdr:row>0</xdr:row>
      <xdr:rowOff>104775</xdr:rowOff>
    </xdr:from>
    <xdr:to>
      <xdr:col>9</xdr:col>
      <xdr:colOff>276225</xdr:colOff>
      <xdr:row>4</xdr:row>
      <xdr:rowOff>152400</xdr:rowOff>
    </xdr:to>
    <xdr:pic>
      <xdr:nvPicPr>
        <xdr:cNvPr id="125210" name="Gerb_11" descr="90px-Baikonur_seal" hidden="1">
          <a:hlinkClick xmlns:r="http://schemas.openxmlformats.org/officeDocument/2006/relationships" r:id="rId72"/>
        </xdr:cNvPr>
        <xdr:cNvPicPr>
          <a:picLocks noChangeAspect="1" noChangeArrowheads="1"/>
        </xdr:cNvPicPr>
      </xdr:nvPicPr>
      <xdr:blipFill>
        <a:blip xmlns:r="http://schemas.openxmlformats.org/officeDocument/2006/relationships" r:embed="rId73">
          <a:extLst>
            <a:ext uri="{28A0092B-C50C-407E-A947-70E740481C1C}">
              <a14:useLocalDpi xmlns:a14="http://schemas.microsoft.com/office/drawing/2010/main" val="0"/>
            </a:ext>
          </a:extLst>
        </a:blip>
        <a:srcRect/>
        <a:stretch>
          <a:fillRect/>
        </a:stretch>
      </xdr:blipFill>
      <xdr:spPr bwMode="auto">
        <a:xfrm>
          <a:off x="4800600" y="104775"/>
          <a:ext cx="5619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25211" name="Gerb_65" descr="135px-GK" hidden="1">
          <a:hlinkClick xmlns:r="http://schemas.openxmlformats.org/officeDocument/2006/relationships" r:id="rId74"/>
        </xdr:cNvPr>
        <xdr:cNvPicPr>
          <a:picLocks noChangeAspect="1" noChangeArrowheads="1"/>
        </xdr:cNvPicPr>
      </xdr:nvPicPr>
      <xdr:blipFill>
        <a:blip xmlns:r="http://schemas.openxmlformats.org/officeDocument/2006/relationships" r:embed="rId75">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25212" name="Gerb_73" descr="135px-GN" hidden="1">
          <a:hlinkClick xmlns:r="http://schemas.openxmlformats.org/officeDocument/2006/relationships" r:id="rId76"/>
        </xdr:cNvPr>
        <xdr:cNvPicPr>
          <a:picLocks noChangeAspect="1" noChangeArrowheads="1"/>
        </xdr:cNvPicPr>
      </xdr:nvPicPr>
      <xdr:blipFill>
        <a:blip xmlns:r="http://schemas.openxmlformats.org/officeDocument/2006/relationships" r:embed="rId77">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25213" name="Gerb_84" descr="135px-GR" hidden="1">
          <a:hlinkClick xmlns:r="http://schemas.openxmlformats.org/officeDocument/2006/relationships" r:id="rId78"/>
        </xdr:cNvPr>
        <xdr:cNvPicPr>
          <a:picLocks noChangeAspect="1" noChangeArrowheads="1"/>
        </xdr:cNvPicPr>
      </xdr:nvPicPr>
      <xdr:blipFill>
        <a:blip xmlns:r="http://schemas.openxmlformats.org/officeDocument/2006/relationships" r:embed="rId79">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25214" name="Gerb_25" descr="136px-Fl" hidden="1">
          <a:hlinkClick xmlns:r="http://schemas.openxmlformats.org/officeDocument/2006/relationships" r:id="rId80"/>
        </xdr:cNvPr>
        <xdr:cNvPicPr>
          <a:picLocks noChangeAspect="1" noChangeArrowheads="1"/>
        </xdr:cNvPicPr>
      </xdr:nvPicPr>
      <xdr:blipFill>
        <a:blip xmlns:r="http://schemas.openxmlformats.org/officeDocument/2006/relationships" r:embed="rId81">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25215" name="Gerb_53" descr="135px-Fp" hidden="1">
          <a:hlinkClick xmlns:r="http://schemas.openxmlformats.org/officeDocument/2006/relationships" r:id="rId82"/>
        </xdr:cNvPr>
        <xdr:cNvPicPr>
          <a:picLocks noChangeAspect="1" noChangeArrowheads="1"/>
        </xdr:cNvPicPr>
      </xdr:nvPicPr>
      <xdr:blipFill>
        <a:blip xmlns:r="http://schemas.openxmlformats.org/officeDocument/2006/relationships" r:embed="rId83">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25216" name="Gerb_35" descr="135px-GT" hidden="1">
          <a:hlinkClick xmlns:r="http://schemas.openxmlformats.org/officeDocument/2006/relationships" r:id="rId84"/>
        </xdr:cNvPr>
        <xdr:cNvPicPr>
          <a:picLocks noChangeAspect="1" noChangeArrowheads="1"/>
        </xdr:cNvPicPr>
      </xdr:nvPicPr>
      <xdr:blipFill>
        <a:blip xmlns:r="http://schemas.openxmlformats.org/officeDocument/2006/relationships" r:embed="rId85">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25217" name="Gerb_77" descr="135px-G0" hidden="1">
          <a:hlinkClick xmlns:r="http://schemas.openxmlformats.org/officeDocument/2006/relationships" r:id="rId86"/>
        </xdr:cNvPr>
        <xdr:cNvPicPr>
          <a:picLocks noChangeAspect="1" noChangeArrowheads="1"/>
        </xdr:cNvPicPr>
      </xdr:nvPicPr>
      <xdr:blipFill>
        <a:blip xmlns:r="http://schemas.openxmlformats.org/officeDocument/2006/relationships" r:embed="rId87">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25218" name="Gerb_2" descr="135px-G1" hidden="1">
          <a:hlinkClick xmlns:r="http://schemas.openxmlformats.org/officeDocument/2006/relationships" r:id="rId88"/>
        </xdr:cNvPr>
        <xdr:cNvPicPr>
          <a:picLocks noChangeAspect="1" noChangeArrowheads="1"/>
        </xdr:cNvPicPr>
      </xdr:nvPicPr>
      <xdr:blipFill>
        <a:blip xmlns:r="http://schemas.openxmlformats.org/officeDocument/2006/relationships" r:embed="rId89">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25219" name="Gerb_72" descr="137px-To" hidden="1">
          <a:hlinkClick xmlns:r="http://schemas.openxmlformats.org/officeDocument/2006/relationships" r:id="rId90"/>
        </xdr:cNvPr>
        <xdr:cNvPicPr>
          <a:picLocks noChangeAspect="1" noChangeArrowheads="1"/>
        </xdr:cNvPicPr>
      </xdr:nvPicPr>
      <xdr:blipFill>
        <a:blip xmlns:r="http://schemas.openxmlformats.org/officeDocument/2006/relationships" r:embed="rId91">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25220" name="Gerb_38" descr="135px-GE" hidden="1">
          <a:hlinkClick xmlns:r="http://schemas.openxmlformats.org/officeDocument/2006/relationships" r:id="rId92"/>
        </xdr:cNvPr>
        <xdr:cNvPicPr>
          <a:picLocks noChangeAspect="1" noChangeArrowheads="1"/>
        </xdr:cNvPicPr>
      </xdr:nvPicPr>
      <xdr:blipFill>
        <a:blip xmlns:r="http://schemas.openxmlformats.org/officeDocument/2006/relationships" r:embed="rId93">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macro="[1]!modRegionSelect.Region_Click">
      <xdr:nvPicPr>
        <xdr:cNvPr id="125221" name="Gerb_39" descr="135px-GF" hidden="1"/>
        <xdr:cNvPicPr>
          <a:picLocks noChangeAspect="1" noChangeArrowheads="1"/>
        </xdr:cNvPicPr>
      </xdr:nvPicPr>
      <xdr:blipFill>
        <a:blip xmlns:r="http://schemas.openxmlformats.org/officeDocument/2006/relationships" r:embed="rId94">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361950</xdr:colOff>
      <xdr:row>0</xdr:row>
      <xdr:rowOff>76200</xdr:rowOff>
    </xdr:from>
    <xdr:to>
      <xdr:col>10</xdr:col>
      <xdr:colOff>247650</xdr:colOff>
      <xdr:row>5</xdr:row>
      <xdr:rowOff>0</xdr:rowOff>
    </xdr:to>
    <xdr:pic>
      <xdr:nvPicPr>
        <xdr:cNvPr id="125222" name="Gerb_1" descr="180px-Al" hidden="1">
          <a:hlinkClick xmlns:r="http://schemas.openxmlformats.org/officeDocument/2006/relationships" r:id="rId95"/>
        </xdr:cNvPr>
        <xdr:cNvPicPr>
          <a:picLocks noChangeAspect="1" noChangeArrowheads="1"/>
        </xdr:cNvPicPr>
      </xdr:nvPicPr>
      <xdr:blipFill>
        <a:blip xmlns:r="http://schemas.openxmlformats.org/officeDocument/2006/relationships" r:embed="rId96">
          <a:extLst>
            <a:ext uri="{28A0092B-C50C-407E-A947-70E740481C1C}">
              <a14:useLocalDpi xmlns:a14="http://schemas.microsoft.com/office/drawing/2010/main" val="0"/>
            </a:ext>
          </a:extLst>
        </a:blip>
        <a:srcRect/>
        <a:stretch>
          <a:fillRect/>
        </a:stretch>
      </xdr:blipFill>
      <xdr:spPr bwMode="auto">
        <a:xfrm>
          <a:off x="4229100" y="76200"/>
          <a:ext cx="171450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361950</xdr:colOff>
      <xdr:row>0</xdr:row>
      <xdr:rowOff>76200</xdr:rowOff>
    </xdr:from>
    <xdr:to>
      <xdr:col>10</xdr:col>
      <xdr:colOff>247650</xdr:colOff>
      <xdr:row>5</xdr:row>
      <xdr:rowOff>0</xdr:rowOff>
    </xdr:to>
    <xdr:pic>
      <xdr:nvPicPr>
        <xdr:cNvPr id="125223" name="Gerb_47" descr="180px-Fm" hidden="1">
          <a:hlinkClick xmlns:r="http://schemas.openxmlformats.org/officeDocument/2006/relationships" r:id="rId97"/>
        </xdr:cNvPr>
        <xdr:cNvPicPr>
          <a:picLocks noChangeAspect="1" noChangeArrowheads="1"/>
        </xdr:cNvPicPr>
      </xdr:nvPicPr>
      <xdr:blipFill>
        <a:blip xmlns:r="http://schemas.openxmlformats.org/officeDocument/2006/relationships" r:embed="rId98">
          <a:extLst>
            <a:ext uri="{28A0092B-C50C-407E-A947-70E740481C1C}">
              <a14:useLocalDpi xmlns:a14="http://schemas.microsoft.com/office/drawing/2010/main" val="0"/>
            </a:ext>
          </a:extLst>
        </a:blip>
        <a:srcRect/>
        <a:stretch>
          <a:fillRect/>
        </a:stretch>
      </xdr:blipFill>
      <xdr:spPr bwMode="auto">
        <a:xfrm>
          <a:off x="4229100" y="76200"/>
          <a:ext cx="171450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25224" name="Gerb_60" descr="135px-Ft" hidden="1">
          <a:hlinkClick xmlns:r="http://schemas.openxmlformats.org/officeDocument/2006/relationships" r:id="rId99"/>
        </xdr:cNvPr>
        <xdr:cNvPicPr>
          <a:picLocks noChangeAspect="1" noChangeArrowheads="1"/>
        </xdr:cNvPicPr>
      </xdr:nvPicPr>
      <xdr:blipFill>
        <a:blip xmlns:r="http://schemas.openxmlformats.org/officeDocument/2006/relationships" r:embed="rId100">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25225" name="Gerb_8" descr="135px-G4" hidden="1">
          <a:hlinkClick xmlns:r="http://schemas.openxmlformats.org/officeDocument/2006/relationships" r:id="rId101"/>
        </xdr:cNvPr>
        <xdr:cNvPicPr>
          <a:picLocks noChangeAspect="1" noChangeArrowheads="1"/>
        </xdr:cNvPicPr>
      </xdr:nvPicPr>
      <xdr:blipFill>
        <a:blip xmlns:r="http://schemas.openxmlformats.org/officeDocument/2006/relationships" r:embed="rId102">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590550</xdr:colOff>
      <xdr:row>0</xdr:row>
      <xdr:rowOff>76200</xdr:rowOff>
    </xdr:from>
    <xdr:to>
      <xdr:col>10</xdr:col>
      <xdr:colOff>19050</xdr:colOff>
      <xdr:row>5</xdr:row>
      <xdr:rowOff>0</xdr:rowOff>
    </xdr:to>
    <xdr:pic>
      <xdr:nvPicPr>
        <xdr:cNvPr id="125226" name="Gerb_4" descr="135px-G2" hidden="1">
          <a:hlinkClick xmlns:r="http://schemas.openxmlformats.org/officeDocument/2006/relationships" r:id="rId103"/>
        </xdr:cNvPr>
        <xdr:cNvPicPr>
          <a:picLocks noChangeAspect="1" noChangeArrowheads="1"/>
        </xdr:cNvPicPr>
      </xdr:nvPicPr>
      <xdr:blipFill>
        <a:blip xmlns:r="http://schemas.openxmlformats.org/officeDocument/2006/relationships" r:embed="rId104">
          <a:extLst>
            <a:ext uri="{28A0092B-C50C-407E-A947-70E740481C1C}">
              <a14:useLocalDpi xmlns:a14="http://schemas.microsoft.com/office/drawing/2010/main" val="0"/>
            </a:ext>
          </a:extLst>
        </a:blip>
        <a:srcRect/>
        <a:stretch>
          <a:fillRect/>
        </a:stretch>
      </xdr:blipFill>
      <xdr:spPr bwMode="auto">
        <a:xfrm>
          <a:off x="4457700" y="76200"/>
          <a:ext cx="125730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25227" name="Gerb_62" descr="135px-GH" hidden="1">
          <a:hlinkClick xmlns:r="http://schemas.openxmlformats.org/officeDocument/2006/relationships" r:id="rId105"/>
        </xdr:cNvPr>
        <xdr:cNvPicPr>
          <a:picLocks noChangeAspect="1" noChangeArrowheads="1"/>
        </xdr:cNvPicPr>
      </xdr:nvPicPr>
      <xdr:blipFill>
        <a:blip xmlns:r="http://schemas.openxmlformats.org/officeDocument/2006/relationships" r:embed="rId106">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361950</xdr:colOff>
      <xdr:row>0</xdr:row>
      <xdr:rowOff>76200</xdr:rowOff>
    </xdr:from>
    <xdr:to>
      <xdr:col>10</xdr:col>
      <xdr:colOff>247650</xdr:colOff>
      <xdr:row>5</xdr:row>
      <xdr:rowOff>0</xdr:rowOff>
    </xdr:to>
    <xdr:pic>
      <xdr:nvPicPr>
        <xdr:cNvPr id="125228" name="Gerb_52" descr="180px-Fo" hidden="1">
          <a:hlinkClick xmlns:r="http://schemas.openxmlformats.org/officeDocument/2006/relationships" r:id="rId107"/>
        </xdr:cNvPr>
        <xdr:cNvPicPr>
          <a:picLocks noChangeAspect="1" noChangeArrowheads="1"/>
        </xdr:cNvPicPr>
      </xdr:nvPicPr>
      <xdr:blipFill>
        <a:blip xmlns:r="http://schemas.openxmlformats.org/officeDocument/2006/relationships" r:embed="rId108">
          <a:extLst>
            <a:ext uri="{28A0092B-C50C-407E-A947-70E740481C1C}">
              <a14:useLocalDpi xmlns:a14="http://schemas.microsoft.com/office/drawing/2010/main" val="0"/>
            </a:ext>
          </a:extLst>
        </a:blip>
        <a:srcRect/>
        <a:stretch>
          <a:fillRect/>
        </a:stretch>
      </xdr:blipFill>
      <xdr:spPr bwMode="auto">
        <a:xfrm>
          <a:off x="4229100" y="76200"/>
          <a:ext cx="171450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533400</xdr:colOff>
      <xdr:row>0</xdr:row>
      <xdr:rowOff>76200</xdr:rowOff>
    </xdr:from>
    <xdr:to>
      <xdr:col>10</xdr:col>
      <xdr:colOff>76200</xdr:colOff>
      <xdr:row>5</xdr:row>
      <xdr:rowOff>0</xdr:rowOff>
    </xdr:to>
    <xdr:pic>
      <xdr:nvPicPr>
        <xdr:cNvPr id="125229" name="Gerb_69" descr="144px-Fm" hidden="1">
          <a:hlinkClick xmlns:r="http://schemas.openxmlformats.org/officeDocument/2006/relationships" r:id="rId109"/>
        </xdr:cNvPr>
        <xdr:cNvPicPr>
          <a:picLocks noChangeAspect="1" noChangeArrowheads="1"/>
        </xdr:cNvPicPr>
      </xdr:nvPicPr>
      <xdr:blipFill>
        <a:blip xmlns:r="http://schemas.openxmlformats.org/officeDocument/2006/relationships" r:embed="rId110">
          <a:extLst>
            <a:ext uri="{28A0092B-C50C-407E-A947-70E740481C1C}">
              <a14:useLocalDpi xmlns:a14="http://schemas.microsoft.com/office/drawing/2010/main" val="0"/>
            </a:ext>
          </a:extLst>
        </a:blip>
        <a:srcRect/>
        <a:stretch>
          <a:fillRect/>
        </a:stretch>
      </xdr:blipFill>
      <xdr:spPr bwMode="auto">
        <a:xfrm>
          <a:off x="4400550" y="76200"/>
          <a:ext cx="137160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25230" name="Gerb_80" descr="135px-Fu" hidden="1">
          <a:hlinkClick xmlns:r="http://schemas.openxmlformats.org/officeDocument/2006/relationships" r:id="rId111"/>
        </xdr:cNvPr>
        <xdr:cNvPicPr>
          <a:picLocks noChangeAspect="1" noChangeArrowheads="1"/>
        </xdr:cNvPicPr>
      </xdr:nvPicPr>
      <xdr:blipFill>
        <a:blip xmlns:r="http://schemas.openxmlformats.org/officeDocument/2006/relationships" r:embed="rId112">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25231" name="Gerb_50" descr="135px-Fm" hidden="1">
          <a:hlinkClick xmlns:r="http://schemas.openxmlformats.org/officeDocument/2006/relationships" r:id="rId113"/>
        </xdr:cNvPr>
        <xdr:cNvPicPr>
          <a:picLocks noChangeAspect="1" noChangeArrowheads="1"/>
        </xdr:cNvPicPr>
      </xdr:nvPicPr>
      <xdr:blipFill>
        <a:blip xmlns:r="http://schemas.openxmlformats.org/officeDocument/2006/relationships" r:embed="rId114">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25232" name="Gerb_18" descr="135px-Fo" hidden="1">
          <a:hlinkClick xmlns:r="http://schemas.openxmlformats.org/officeDocument/2006/relationships" r:id="rId115"/>
        </xdr:cNvPr>
        <xdr:cNvPicPr>
          <a:picLocks noChangeAspect="1" noChangeArrowheads="1"/>
        </xdr:cNvPicPr>
      </xdr:nvPicPr>
      <xdr:blipFill>
        <a:blip xmlns:r="http://schemas.openxmlformats.org/officeDocument/2006/relationships" r:embed="rId116">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561975</xdr:colOff>
      <xdr:row>0</xdr:row>
      <xdr:rowOff>76200</xdr:rowOff>
    </xdr:from>
    <xdr:to>
      <xdr:col>10</xdr:col>
      <xdr:colOff>47625</xdr:colOff>
      <xdr:row>5</xdr:row>
      <xdr:rowOff>0</xdr:rowOff>
    </xdr:to>
    <xdr:pic>
      <xdr:nvPicPr>
        <xdr:cNvPr id="125233" name="Gerb_70" descr="138px-Fl" hidden="1">
          <a:hlinkClick xmlns:r="http://schemas.openxmlformats.org/officeDocument/2006/relationships" r:id="rId117"/>
        </xdr:cNvPr>
        <xdr:cNvPicPr>
          <a:picLocks noChangeAspect="1" noChangeArrowheads="1"/>
        </xdr:cNvPicPr>
      </xdr:nvPicPr>
      <xdr:blipFill>
        <a:blip xmlns:r="http://schemas.openxmlformats.org/officeDocument/2006/relationships" r:embed="rId118">
          <a:extLst>
            <a:ext uri="{28A0092B-C50C-407E-A947-70E740481C1C}">
              <a14:useLocalDpi xmlns:a14="http://schemas.microsoft.com/office/drawing/2010/main" val="0"/>
            </a:ext>
          </a:extLst>
        </a:blip>
        <a:srcRect/>
        <a:stretch>
          <a:fillRect/>
        </a:stretch>
      </xdr:blipFill>
      <xdr:spPr bwMode="auto">
        <a:xfrm>
          <a:off x="4429125" y="76200"/>
          <a:ext cx="131445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25234" name="Gerb_12" descr="135px-GW" hidden="1">
          <a:hlinkClick xmlns:r="http://schemas.openxmlformats.org/officeDocument/2006/relationships" r:id="rId119"/>
        </xdr:cNvPr>
        <xdr:cNvPicPr>
          <a:picLocks noChangeAspect="1" noChangeArrowheads="1"/>
        </xdr:cNvPicPr>
      </xdr:nvPicPr>
      <xdr:blipFill>
        <a:blip xmlns:r="http://schemas.openxmlformats.org/officeDocument/2006/relationships" r:embed="rId120">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25235" name="Gerb_63" descr="135px-GI" hidden="1">
          <a:hlinkClick xmlns:r="http://schemas.openxmlformats.org/officeDocument/2006/relationships" r:id="rId121"/>
        </xdr:cNvPr>
        <xdr:cNvPicPr>
          <a:picLocks noChangeAspect="1" noChangeArrowheads="1"/>
        </xdr:cNvPicPr>
      </xdr:nvPicPr>
      <xdr:blipFill>
        <a:blip xmlns:r="http://schemas.openxmlformats.org/officeDocument/2006/relationships" r:embed="rId122">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361950</xdr:colOff>
      <xdr:row>0</xdr:row>
      <xdr:rowOff>76200</xdr:rowOff>
    </xdr:from>
    <xdr:to>
      <xdr:col>10</xdr:col>
      <xdr:colOff>247650</xdr:colOff>
      <xdr:row>5</xdr:row>
      <xdr:rowOff>0</xdr:rowOff>
    </xdr:to>
    <xdr:pic>
      <xdr:nvPicPr>
        <xdr:cNvPr id="125236" name="Gerb_7" descr="180px-Fv" hidden="1">
          <a:hlinkClick xmlns:r="http://schemas.openxmlformats.org/officeDocument/2006/relationships" r:id="rId123"/>
        </xdr:cNvPr>
        <xdr:cNvPicPr>
          <a:picLocks noChangeAspect="1" noChangeArrowheads="1"/>
        </xdr:cNvPicPr>
      </xdr:nvPicPr>
      <xdr:blipFill>
        <a:blip xmlns:r="http://schemas.openxmlformats.org/officeDocument/2006/relationships" r:embed="rId124">
          <a:extLst>
            <a:ext uri="{28A0092B-C50C-407E-A947-70E740481C1C}">
              <a14:useLocalDpi xmlns:a14="http://schemas.microsoft.com/office/drawing/2010/main" val="0"/>
            </a:ext>
          </a:extLst>
        </a:blip>
        <a:srcRect/>
        <a:stretch>
          <a:fillRect/>
        </a:stretch>
      </xdr:blipFill>
      <xdr:spPr bwMode="auto">
        <a:xfrm>
          <a:off x="4229100" y="76200"/>
          <a:ext cx="171450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38100</xdr:colOff>
      <xdr:row>5</xdr:row>
      <xdr:rowOff>0</xdr:rowOff>
    </xdr:to>
    <xdr:pic>
      <xdr:nvPicPr>
        <xdr:cNvPr id="125237" name="Gerb_33" descr="136px-Fn">
          <a:hlinkClick xmlns:r="http://schemas.openxmlformats.org/officeDocument/2006/relationships" r:id="rId125"/>
        </xdr:cNvPr>
        <xdr:cNvPicPr>
          <a:picLocks noChangeAspect="1" noChangeArrowheads="1"/>
        </xdr:cNvPicPr>
      </xdr:nvPicPr>
      <xdr:blipFill>
        <a:blip xmlns:r="http://schemas.openxmlformats.org/officeDocument/2006/relationships" r:embed="rId126">
          <a:extLst>
            <a:ext uri="{28A0092B-C50C-407E-A947-70E740481C1C}">
              <a14:useLocalDpi xmlns:a14="http://schemas.microsoft.com/office/drawing/2010/main" val="0"/>
            </a:ext>
          </a:extLst>
        </a:blip>
        <a:srcRect/>
        <a:stretch>
          <a:fillRect/>
        </a:stretch>
      </xdr:blipFill>
      <xdr:spPr bwMode="auto">
        <a:xfrm>
          <a:off x="4438650" y="76200"/>
          <a:ext cx="129540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25238" name="Gerb_13" descr="129px-Fl" hidden="1">
          <a:hlinkClick xmlns:r="http://schemas.openxmlformats.org/officeDocument/2006/relationships" r:id="rId127"/>
        </xdr:cNvPr>
        <xdr:cNvPicPr>
          <a:picLocks noChangeAspect="1" noChangeArrowheads="1"/>
        </xdr:cNvPicPr>
      </xdr:nvPicPr>
      <xdr:blipFill>
        <a:blip xmlns:r="http://schemas.openxmlformats.org/officeDocument/2006/relationships" r:embed="rId128">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25239" name="Gerb_30" descr="135px-GA" hidden="1">
          <a:hlinkClick xmlns:r="http://schemas.openxmlformats.org/officeDocument/2006/relationships" r:id="rId129"/>
        </xdr:cNvPr>
        <xdr:cNvPicPr>
          <a:picLocks noChangeAspect="1" noChangeArrowheads="1"/>
        </xdr:cNvPicPr>
      </xdr:nvPicPr>
      <xdr:blipFill>
        <a:blip xmlns:r="http://schemas.openxmlformats.org/officeDocument/2006/relationships" r:embed="rId130">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25240" name="Gerb_23" descr="135px-G8" hidden="1">
          <a:hlinkClick xmlns:r="http://schemas.openxmlformats.org/officeDocument/2006/relationships" r:id="rId131"/>
        </xdr:cNvPr>
        <xdr:cNvPicPr>
          <a:picLocks noChangeAspect="1" noChangeArrowheads="1"/>
        </xdr:cNvPicPr>
      </xdr:nvPicPr>
      <xdr:blipFill>
        <a:blip xmlns:r="http://schemas.openxmlformats.org/officeDocument/2006/relationships" r:embed="rId132">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361950</xdr:colOff>
      <xdr:row>0</xdr:row>
      <xdr:rowOff>76200</xdr:rowOff>
    </xdr:from>
    <xdr:to>
      <xdr:col>10</xdr:col>
      <xdr:colOff>247650</xdr:colOff>
      <xdr:row>5</xdr:row>
      <xdr:rowOff>0</xdr:rowOff>
    </xdr:to>
    <xdr:pic>
      <xdr:nvPicPr>
        <xdr:cNvPr id="125241" name="Gerb_49" descr="180px-Fn" hidden="1">
          <a:hlinkClick xmlns:r="http://schemas.openxmlformats.org/officeDocument/2006/relationships" r:id="rId133"/>
        </xdr:cNvPr>
        <xdr:cNvPicPr>
          <a:picLocks noChangeAspect="1" noChangeArrowheads="1"/>
        </xdr:cNvPicPr>
      </xdr:nvPicPr>
      <xdr:blipFill>
        <a:blip xmlns:r="http://schemas.openxmlformats.org/officeDocument/2006/relationships" r:embed="rId134">
          <a:extLst>
            <a:ext uri="{28A0092B-C50C-407E-A947-70E740481C1C}">
              <a14:useLocalDpi xmlns:a14="http://schemas.microsoft.com/office/drawing/2010/main" val="0"/>
            </a:ext>
          </a:extLst>
        </a:blip>
        <a:srcRect/>
        <a:stretch>
          <a:fillRect/>
        </a:stretch>
      </xdr:blipFill>
      <xdr:spPr bwMode="auto">
        <a:xfrm>
          <a:off x="4229100" y="76200"/>
          <a:ext cx="171450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25242" name="Gerb_15" descr="135px-Fv" hidden="1">
          <a:hlinkClick xmlns:r="http://schemas.openxmlformats.org/officeDocument/2006/relationships" r:id="rId135"/>
        </xdr:cNvPr>
        <xdr:cNvPicPr>
          <a:picLocks noChangeAspect="1" noChangeArrowheads="1"/>
        </xdr:cNvPicPr>
      </xdr:nvPicPr>
      <xdr:blipFill>
        <a:blip xmlns:r="http://schemas.openxmlformats.org/officeDocument/2006/relationships" r:embed="rId136">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25243" name="Gerb_32" descr="135px-GB" hidden="1">
          <a:hlinkClick xmlns:r="http://schemas.openxmlformats.org/officeDocument/2006/relationships" r:id="rId137"/>
        </xdr:cNvPr>
        <xdr:cNvPicPr>
          <a:picLocks noChangeAspect="1" noChangeArrowheads="1"/>
        </xdr:cNvPicPr>
      </xdr:nvPicPr>
      <xdr:blipFill>
        <a:blip xmlns:r="http://schemas.openxmlformats.org/officeDocument/2006/relationships" r:embed="rId138">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361950</xdr:colOff>
      <xdr:row>0</xdr:row>
      <xdr:rowOff>76200</xdr:rowOff>
    </xdr:from>
    <xdr:to>
      <xdr:col>10</xdr:col>
      <xdr:colOff>247650</xdr:colOff>
      <xdr:row>5</xdr:row>
      <xdr:rowOff>0</xdr:rowOff>
    </xdr:to>
    <xdr:pic>
      <xdr:nvPicPr>
        <xdr:cNvPr id="125244" name="Gerb_78" descr="180px-Fx" hidden="1">
          <a:hlinkClick xmlns:r="http://schemas.openxmlformats.org/officeDocument/2006/relationships" r:id="rId139"/>
        </xdr:cNvPr>
        <xdr:cNvPicPr>
          <a:picLocks noChangeAspect="1" noChangeArrowheads="1"/>
        </xdr:cNvPicPr>
      </xdr:nvPicPr>
      <xdr:blipFill>
        <a:blip xmlns:r="http://schemas.openxmlformats.org/officeDocument/2006/relationships" r:embed="rId140">
          <a:extLst>
            <a:ext uri="{28A0092B-C50C-407E-A947-70E740481C1C}">
              <a14:useLocalDpi xmlns:a14="http://schemas.microsoft.com/office/drawing/2010/main" val="0"/>
            </a:ext>
          </a:extLst>
        </a:blip>
        <a:srcRect/>
        <a:stretch>
          <a:fillRect/>
        </a:stretch>
      </xdr:blipFill>
      <xdr:spPr bwMode="auto">
        <a:xfrm>
          <a:off x="4229100" y="76200"/>
          <a:ext cx="171450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25245" name="Gerb_67" descr="135px-GM" hidden="1">
          <a:hlinkClick xmlns:r="http://schemas.openxmlformats.org/officeDocument/2006/relationships" r:id="rId141"/>
        </xdr:cNvPr>
        <xdr:cNvPicPr>
          <a:picLocks noChangeAspect="1" noChangeArrowheads="1"/>
        </xdr:cNvPicPr>
      </xdr:nvPicPr>
      <xdr:blipFill>
        <a:blip xmlns:r="http://schemas.openxmlformats.org/officeDocument/2006/relationships" r:embed="rId142">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25246" name="Gerb_74" descr="135px-GO" hidden="1">
          <a:hlinkClick xmlns:r="http://schemas.openxmlformats.org/officeDocument/2006/relationships" r:id="rId139"/>
        </xdr:cNvPr>
        <xdr:cNvPicPr>
          <a:picLocks noChangeAspect="1" noChangeArrowheads="1"/>
        </xdr:cNvPicPr>
      </xdr:nvPicPr>
      <xdr:blipFill>
        <a:blip xmlns:r="http://schemas.openxmlformats.org/officeDocument/2006/relationships" r:embed="rId143">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25247" name="Gerb_76" descr="135px-GP" hidden="1">
          <a:hlinkClick xmlns:r="http://schemas.openxmlformats.org/officeDocument/2006/relationships" r:id="rId144"/>
        </xdr:cNvPr>
        <xdr:cNvPicPr>
          <a:picLocks noChangeAspect="1" noChangeArrowheads="1"/>
        </xdr:cNvPicPr>
      </xdr:nvPicPr>
      <xdr:blipFill>
        <a:blip xmlns:r="http://schemas.openxmlformats.org/officeDocument/2006/relationships" r:embed="rId145">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542925</xdr:colOff>
      <xdr:row>0</xdr:row>
      <xdr:rowOff>76200</xdr:rowOff>
    </xdr:from>
    <xdr:to>
      <xdr:col>10</xdr:col>
      <xdr:colOff>66675</xdr:colOff>
      <xdr:row>5</xdr:row>
      <xdr:rowOff>0</xdr:rowOff>
    </xdr:to>
    <xdr:pic>
      <xdr:nvPicPr>
        <xdr:cNvPr id="125248" name="Gerb_24" descr="142px-Fl" hidden="1">
          <a:hlinkClick xmlns:r="http://schemas.openxmlformats.org/officeDocument/2006/relationships" r:id="rId146"/>
        </xdr:cNvPr>
        <xdr:cNvPicPr>
          <a:picLocks noChangeAspect="1" noChangeArrowheads="1"/>
        </xdr:cNvPicPr>
      </xdr:nvPicPr>
      <xdr:blipFill>
        <a:blip xmlns:r="http://schemas.openxmlformats.org/officeDocument/2006/relationships" r:embed="rId147">
          <a:extLst>
            <a:ext uri="{28A0092B-C50C-407E-A947-70E740481C1C}">
              <a14:useLocalDpi xmlns:a14="http://schemas.microsoft.com/office/drawing/2010/main" val="0"/>
            </a:ext>
          </a:extLst>
        </a:blip>
        <a:srcRect/>
        <a:stretch>
          <a:fillRect/>
        </a:stretch>
      </xdr:blipFill>
      <xdr:spPr bwMode="auto">
        <a:xfrm>
          <a:off x="4410075" y="76200"/>
          <a:ext cx="135255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25249" name="Gerb_82" descr="135px-GU" hidden="1">
          <a:hlinkClick xmlns:r="http://schemas.openxmlformats.org/officeDocument/2006/relationships" r:id="rId148"/>
        </xdr:cNvPr>
        <xdr:cNvPicPr>
          <a:picLocks noChangeAspect="1" noChangeArrowheads="1"/>
        </xdr:cNvPicPr>
      </xdr:nvPicPr>
      <xdr:blipFill>
        <a:blip xmlns:r="http://schemas.openxmlformats.org/officeDocument/2006/relationships" r:embed="rId149">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25250" name="Gerb_21" descr="135px-Fw" hidden="1">
          <a:hlinkClick xmlns:r="http://schemas.openxmlformats.org/officeDocument/2006/relationships" r:id="rId150"/>
        </xdr:cNvPr>
        <xdr:cNvPicPr>
          <a:picLocks noChangeAspect="1" noChangeArrowheads="1"/>
        </xdr:cNvPicPr>
      </xdr:nvPicPr>
      <xdr:blipFill>
        <a:blip xmlns:r="http://schemas.openxmlformats.org/officeDocument/2006/relationships" r:embed="rId151">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25251" name="Gerb_66" descr="135px-GL" hidden="1">
          <a:hlinkClick xmlns:r="http://schemas.openxmlformats.org/officeDocument/2006/relationships" r:id="rId152"/>
        </xdr:cNvPr>
        <xdr:cNvPicPr>
          <a:picLocks noChangeAspect="1" noChangeArrowheads="1"/>
        </xdr:cNvPicPr>
      </xdr:nvPicPr>
      <xdr:blipFill>
        <a:blip xmlns:r="http://schemas.openxmlformats.org/officeDocument/2006/relationships" r:embed="rId153">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361950</xdr:colOff>
      <xdr:row>0</xdr:row>
      <xdr:rowOff>76200</xdr:rowOff>
    </xdr:from>
    <xdr:to>
      <xdr:col>10</xdr:col>
      <xdr:colOff>247650</xdr:colOff>
      <xdr:row>5</xdr:row>
      <xdr:rowOff>0</xdr:rowOff>
    </xdr:to>
    <xdr:pic>
      <xdr:nvPicPr>
        <xdr:cNvPr id="125252" name="Gerb_57" descr="180px-Fu" hidden="1">
          <a:hlinkClick xmlns:r="http://schemas.openxmlformats.org/officeDocument/2006/relationships" r:id="rId154"/>
        </xdr:cNvPr>
        <xdr:cNvPicPr>
          <a:picLocks noChangeAspect="1" noChangeArrowheads="1"/>
        </xdr:cNvPicPr>
      </xdr:nvPicPr>
      <xdr:blipFill>
        <a:blip xmlns:r="http://schemas.openxmlformats.org/officeDocument/2006/relationships" r:embed="rId155">
          <a:extLst>
            <a:ext uri="{28A0092B-C50C-407E-A947-70E740481C1C}">
              <a14:useLocalDpi xmlns:a14="http://schemas.microsoft.com/office/drawing/2010/main" val="0"/>
            </a:ext>
          </a:extLst>
        </a:blip>
        <a:srcRect/>
        <a:stretch>
          <a:fillRect/>
        </a:stretch>
      </xdr:blipFill>
      <xdr:spPr bwMode="auto">
        <a:xfrm>
          <a:off x="4229100" y="76200"/>
          <a:ext cx="171450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25253" name="Gerb_27" descr="135px-Kr" hidden="1">
          <a:hlinkClick xmlns:r="http://schemas.openxmlformats.org/officeDocument/2006/relationships" r:id="rId156"/>
        </xdr:cNvPr>
        <xdr:cNvPicPr>
          <a:picLocks noChangeAspect="1" noChangeArrowheads="1"/>
        </xdr:cNvPicPr>
      </xdr:nvPicPr>
      <xdr:blipFill>
        <a:blip xmlns:r="http://schemas.openxmlformats.org/officeDocument/2006/relationships" r:embed="rId157">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25254" name="Gerb_54" descr="135px-Fq" hidden="1">
          <a:hlinkClick xmlns:r="http://schemas.openxmlformats.org/officeDocument/2006/relationships" r:id="rId158"/>
        </xdr:cNvPr>
        <xdr:cNvPicPr>
          <a:picLocks noChangeAspect="1" noChangeArrowheads="1"/>
        </xdr:cNvPicPr>
      </xdr:nvPicPr>
      <xdr:blipFill>
        <a:blip xmlns:r="http://schemas.openxmlformats.org/officeDocument/2006/relationships" r:embed="rId159">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25255" name="Gerb_83" descr="135px-GV" hidden="1">
          <a:hlinkClick xmlns:r="http://schemas.openxmlformats.org/officeDocument/2006/relationships" r:id="rId160"/>
        </xdr:cNvPr>
        <xdr:cNvPicPr>
          <a:picLocks noChangeAspect="1" noChangeArrowheads="1"/>
        </xdr:cNvPicPr>
      </xdr:nvPicPr>
      <xdr:blipFill>
        <a:blip xmlns:r="http://schemas.openxmlformats.org/officeDocument/2006/relationships" r:embed="rId161">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581025</xdr:colOff>
      <xdr:row>0</xdr:row>
      <xdr:rowOff>76200</xdr:rowOff>
    </xdr:from>
    <xdr:to>
      <xdr:col>10</xdr:col>
      <xdr:colOff>28575</xdr:colOff>
      <xdr:row>5</xdr:row>
      <xdr:rowOff>0</xdr:rowOff>
    </xdr:to>
    <xdr:pic>
      <xdr:nvPicPr>
        <xdr:cNvPr id="125256" name="Gerb_3" descr="134px-Fl" hidden="1">
          <a:hlinkClick xmlns:r="http://schemas.openxmlformats.org/officeDocument/2006/relationships" r:id="rId162"/>
        </xdr:cNvPr>
        <xdr:cNvPicPr>
          <a:picLocks noChangeAspect="1" noChangeArrowheads="1"/>
        </xdr:cNvPicPr>
      </xdr:nvPicPr>
      <xdr:blipFill>
        <a:blip xmlns:r="http://schemas.openxmlformats.org/officeDocument/2006/relationships" r:embed="rId163">
          <a:extLst>
            <a:ext uri="{28A0092B-C50C-407E-A947-70E740481C1C}">
              <a14:useLocalDpi xmlns:a14="http://schemas.microsoft.com/office/drawing/2010/main" val="0"/>
            </a:ext>
          </a:extLst>
        </a:blip>
        <a:srcRect/>
        <a:stretch>
          <a:fillRect/>
        </a:stretch>
      </xdr:blipFill>
      <xdr:spPr bwMode="auto">
        <a:xfrm>
          <a:off x="4448175" y="76200"/>
          <a:ext cx="127635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25257" name="Gerb_34" descr="135px-GC" hidden="1">
          <a:hlinkClick xmlns:r="http://schemas.openxmlformats.org/officeDocument/2006/relationships" r:id="rId164"/>
        </xdr:cNvPr>
        <xdr:cNvPicPr>
          <a:picLocks noChangeAspect="1" noChangeArrowheads="1"/>
        </xdr:cNvPicPr>
      </xdr:nvPicPr>
      <xdr:blipFill>
        <a:blip xmlns:r="http://schemas.openxmlformats.org/officeDocument/2006/relationships" r:embed="rId165">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95250</xdr:colOff>
          <xdr:row>3</xdr:row>
          <xdr:rowOff>76200</xdr:rowOff>
        </xdr:from>
        <xdr:to>
          <xdr:col>5</xdr:col>
          <xdr:colOff>552450</xdr:colOff>
          <xdr:row>5</xdr:row>
          <xdr:rowOff>19050</xdr:rowOff>
        </xdr:to>
        <xdr:sp macro="" textlink="">
          <xdr:nvSpPr>
            <xdr:cNvPr id="88065" name="cmdStart" hidden="1">
              <a:extLst>
                <a:ext uri="{63B3BB69-23CF-44E3-9099-C40C66FF867C}">
                  <a14:compatExt spid="_x0000_s88065"/>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6</xdr:col>
      <xdr:colOff>95250</xdr:colOff>
      <xdr:row>10</xdr:row>
      <xdr:rowOff>57150</xdr:rowOff>
    </xdr:from>
    <xdr:to>
      <xdr:col>6</xdr:col>
      <xdr:colOff>257175</xdr:colOff>
      <xdr:row>10</xdr:row>
      <xdr:rowOff>219075</xdr:rowOff>
    </xdr:to>
    <xdr:pic macro="[0]!modInfo.InfPeriodInTitle">
      <xdr:nvPicPr>
        <xdr:cNvPr id="85819" name="Pict 9" descr="тест"/>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81850" y="2609850"/>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95250</xdr:colOff>
      <xdr:row>13</xdr:row>
      <xdr:rowOff>66675</xdr:rowOff>
    </xdr:from>
    <xdr:to>
      <xdr:col>6</xdr:col>
      <xdr:colOff>257175</xdr:colOff>
      <xdr:row>13</xdr:row>
      <xdr:rowOff>228600</xdr:rowOff>
    </xdr:to>
    <xdr:pic macro="[0]!modInfo.InfDateInTitle">
      <xdr:nvPicPr>
        <xdr:cNvPr id="85820" name="Pict 9" descr="тест"/>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81850" y="347662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10</xdr:col>
      <xdr:colOff>76200</xdr:colOff>
      <xdr:row>18</xdr:row>
      <xdr:rowOff>85725</xdr:rowOff>
    </xdr:from>
    <xdr:to>
      <xdr:col>10</xdr:col>
      <xdr:colOff>238125</xdr:colOff>
      <xdr:row>18</xdr:row>
      <xdr:rowOff>247650</xdr:rowOff>
    </xdr:to>
    <xdr:pic macro="[0]!modInfo.InfDateInTitle">
      <xdr:nvPicPr>
        <xdr:cNvPr id="85821" name="Pict 9" descr="тест"/>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01425" y="488632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85725</xdr:colOff>
      <xdr:row>15</xdr:row>
      <xdr:rowOff>104775</xdr:rowOff>
    </xdr:from>
    <xdr:to>
      <xdr:col>6</xdr:col>
      <xdr:colOff>247650</xdr:colOff>
      <xdr:row>15</xdr:row>
      <xdr:rowOff>266700</xdr:rowOff>
    </xdr:to>
    <xdr:pic macro="[0]!modInfo.InfFilFlagInTitle">
      <xdr:nvPicPr>
        <xdr:cNvPr id="85822" name="Pict 9" descr="тест"/>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3962400"/>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85725</xdr:colOff>
      <xdr:row>16</xdr:row>
      <xdr:rowOff>200025</xdr:rowOff>
    </xdr:from>
    <xdr:to>
      <xdr:col>6</xdr:col>
      <xdr:colOff>247650</xdr:colOff>
      <xdr:row>17</xdr:row>
      <xdr:rowOff>76200</xdr:rowOff>
    </xdr:to>
    <xdr:pic macro="[0]!modInfo.InfClickCmdOrganizationChoiceInTitle">
      <xdr:nvPicPr>
        <xdr:cNvPr id="85823" name="Pict 9" descr="тест"/>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4381500"/>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66675</xdr:colOff>
      <xdr:row>27</xdr:row>
      <xdr:rowOff>209550</xdr:rowOff>
    </xdr:from>
    <xdr:to>
      <xdr:col>6</xdr:col>
      <xdr:colOff>228600</xdr:colOff>
      <xdr:row>27</xdr:row>
      <xdr:rowOff>371475</xdr:rowOff>
    </xdr:to>
    <xdr:pic macro="[0]!modInfo.InfClickCmdUpdateReestrMOInTitle">
      <xdr:nvPicPr>
        <xdr:cNvPr id="85824" name="Pict 9" descr="тест"/>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53275" y="780097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mc:AlternateContent xmlns:mc="http://schemas.openxmlformats.org/markup-compatibility/2006">
    <mc:Choice xmlns:a14="http://schemas.microsoft.com/office/drawing/2010/main" Requires="a14">
      <xdr:twoCellAnchor editAs="oneCell">
        <xdr:from>
          <xdr:col>2</xdr:col>
          <xdr:colOff>0</xdr:colOff>
          <xdr:row>16</xdr:row>
          <xdr:rowOff>133350</xdr:rowOff>
        </xdr:from>
        <xdr:to>
          <xdr:col>6</xdr:col>
          <xdr:colOff>9525</xdr:colOff>
          <xdr:row>17</xdr:row>
          <xdr:rowOff>152400</xdr:rowOff>
        </xdr:to>
        <xdr:sp macro="" textlink="">
          <xdr:nvSpPr>
            <xdr:cNvPr id="37890" name="cmdOrganizationChoice" hidden="1">
              <a:extLst>
                <a:ext uri="{63B3BB69-23CF-44E3-9099-C40C66FF867C}">
                  <a14:compatExt spid="_x0000_s378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27</xdr:row>
          <xdr:rowOff>142875</xdr:rowOff>
        </xdr:from>
        <xdr:to>
          <xdr:col>6</xdr:col>
          <xdr:colOff>0</xdr:colOff>
          <xdr:row>27</xdr:row>
          <xdr:rowOff>447675</xdr:rowOff>
        </xdr:to>
        <xdr:sp macro="" textlink="">
          <xdr:nvSpPr>
            <xdr:cNvPr id="37891" name="cmdUpdateReestrMO" hidden="1">
              <a:extLst>
                <a:ext uri="{63B3BB69-23CF-44E3-9099-C40C66FF867C}">
                  <a14:compatExt spid="_x0000_s37891"/>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7</xdr:col>
      <xdr:colOff>19050</xdr:colOff>
      <xdr:row>10</xdr:row>
      <xdr:rowOff>314325</xdr:rowOff>
    </xdr:from>
    <xdr:to>
      <xdr:col>8</xdr:col>
      <xdr:colOff>19050</xdr:colOff>
      <xdr:row>10</xdr:row>
      <xdr:rowOff>476250</xdr:rowOff>
    </xdr:to>
    <xdr:pic macro="[0]!modInfo.InfForParenthesisInList">
      <xdr:nvPicPr>
        <xdr:cNvPr id="122908" name="Pict 9" descr="тест"/>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149542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13</xdr:col>
      <xdr:colOff>19050</xdr:colOff>
      <xdr:row>10</xdr:row>
      <xdr:rowOff>314325</xdr:rowOff>
    </xdr:from>
    <xdr:to>
      <xdr:col>14</xdr:col>
      <xdr:colOff>19050</xdr:colOff>
      <xdr:row>10</xdr:row>
      <xdr:rowOff>476250</xdr:rowOff>
    </xdr:to>
    <xdr:pic macro="[0]!modInfo.InfForParenthesisInList">
      <xdr:nvPicPr>
        <xdr:cNvPr id="122909" name="Pict 9" descr="тест"/>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20075" y="149542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10</xdr:col>
      <xdr:colOff>19050</xdr:colOff>
      <xdr:row>10</xdr:row>
      <xdr:rowOff>314325</xdr:rowOff>
    </xdr:from>
    <xdr:to>
      <xdr:col>11</xdr:col>
      <xdr:colOff>19050</xdr:colOff>
      <xdr:row>10</xdr:row>
      <xdr:rowOff>476250</xdr:rowOff>
    </xdr:to>
    <xdr:pic macro="[0]!modInfo.InfForParenthesisInList">
      <xdr:nvPicPr>
        <xdr:cNvPr id="122910" name="Pict 9" descr="тест"/>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1750" y="149542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16</xdr:col>
      <xdr:colOff>19050</xdr:colOff>
      <xdr:row>10</xdr:row>
      <xdr:rowOff>314325</xdr:rowOff>
    </xdr:from>
    <xdr:to>
      <xdr:col>16</xdr:col>
      <xdr:colOff>180975</xdr:colOff>
      <xdr:row>10</xdr:row>
      <xdr:rowOff>476250</xdr:rowOff>
    </xdr:to>
    <xdr:pic macro="[0]!modInfo.InfForNode">
      <xdr:nvPicPr>
        <xdr:cNvPr id="122911" name="Pict 9" descr="тест"/>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72700" y="149542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7</xdr:col>
      <xdr:colOff>47625</xdr:colOff>
      <xdr:row>10</xdr:row>
      <xdr:rowOff>295275</xdr:rowOff>
    </xdr:from>
    <xdr:to>
      <xdr:col>8</xdr:col>
      <xdr:colOff>47625</xdr:colOff>
      <xdr:row>10</xdr:row>
      <xdr:rowOff>457200</xdr:rowOff>
    </xdr:to>
    <xdr:pic macro="[0]!modInfo.InfForParenthesisInList">
      <xdr:nvPicPr>
        <xdr:cNvPr id="50159" name="Pict 9" descr="тест"/>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81625" y="147637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13</xdr:col>
      <xdr:colOff>28575</xdr:colOff>
      <xdr:row>10</xdr:row>
      <xdr:rowOff>295275</xdr:rowOff>
    </xdr:from>
    <xdr:to>
      <xdr:col>14</xdr:col>
      <xdr:colOff>28575</xdr:colOff>
      <xdr:row>10</xdr:row>
      <xdr:rowOff>457200</xdr:rowOff>
    </xdr:to>
    <xdr:pic macro="[0]!modInfo.InfForParenthesisInList">
      <xdr:nvPicPr>
        <xdr:cNvPr id="50160" name="Pict 9" descr="тест"/>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9225" y="147637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10</xdr:col>
      <xdr:colOff>47625</xdr:colOff>
      <xdr:row>10</xdr:row>
      <xdr:rowOff>295275</xdr:rowOff>
    </xdr:from>
    <xdr:to>
      <xdr:col>11</xdr:col>
      <xdr:colOff>47625</xdr:colOff>
      <xdr:row>10</xdr:row>
      <xdr:rowOff>457200</xdr:rowOff>
    </xdr:to>
    <xdr:pic macro="[0]!modInfo.InfForParenthesisInList">
      <xdr:nvPicPr>
        <xdr:cNvPr id="50161" name="Pict 9" descr="тест"/>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19950" y="147637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16</xdr:col>
      <xdr:colOff>19050</xdr:colOff>
      <xdr:row>10</xdr:row>
      <xdr:rowOff>314325</xdr:rowOff>
    </xdr:from>
    <xdr:to>
      <xdr:col>16</xdr:col>
      <xdr:colOff>180975</xdr:colOff>
      <xdr:row>10</xdr:row>
      <xdr:rowOff>476250</xdr:rowOff>
    </xdr:to>
    <xdr:pic macro="[0]!modInfo.InfForNode">
      <xdr:nvPicPr>
        <xdr:cNvPr id="50162" name="Pict 9" descr="тест"/>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68025" y="149542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7</xdr:col>
      <xdr:colOff>9525</xdr:colOff>
      <xdr:row>10</xdr:row>
      <xdr:rowOff>314325</xdr:rowOff>
    </xdr:from>
    <xdr:to>
      <xdr:col>8</xdr:col>
      <xdr:colOff>9525</xdr:colOff>
      <xdr:row>10</xdr:row>
      <xdr:rowOff>476250</xdr:rowOff>
    </xdr:to>
    <xdr:pic macro="[0]!modInfo.InfForParenthesisInList">
      <xdr:nvPicPr>
        <xdr:cNvPr id="50973" name="Pict 9" descr="тест"/>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25" y="149542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13</xdr:col>
      <xdr:colOff>19050</xdr:colOff>
      <xdr:row>10</xdr:row>
      <xdr:rowOff>314325</xdr:rowOff>
    </xdr:from>
    <xdr:to>
      <xdr:col>14</xdr:col>
      <xdr:colOff>19050</xdr:colOff>
      <xdr:row>10</xdr:row>
      <xdr:rowOff>476250</xdr:rowOff>
    </xdr:to>
    <xdr:pic macro="[0]!modInfo.InfForParenthesisInList">
      <xdr:nvPicPr>
        <xdr:cNvPr id="50974" name="Pict 9" descr="тест"/>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91800" y="149542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10</xdr:col>
      <xdr:colOff>9525</xdr:colOff>
      <xdr:row>10</xdr:row>
      <xdr:rowOff>314325</xdr:rowOff>
    </xdr:from>
    <xdr:to>
      <xdr:col>11</xdr:col>
      <xdr:colOff>9525</xdr:colOff>
      <xdr:row>10</xdr:row>
      <xdr:rowOff>476250</xdr:rowOff>
    </xdr:to>
    <xdr:pic macro="[0]!modInfo.InfForParenthesisInList">
      <xdr:nvPicPr>
        <xdr:cNvPr id="50975" name="Pict 9" descr="тест"/>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43950" y="149542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2</xdr:row>
          <xdr:rowOff>0</xdr:rowOff>
        </xdr:from>
        <xdr:to>
          <xdr:col>6</xdr:col>
          <xdr:colOff>333375</xdr:colOff>
          <xdr:row>4</xdr:row>
          <xdr:rowOff>19050</xdr:rowOff>
        </xdr:to>
        <xdr:sp macro="" textlink="">
          <xdr:nvSpPr>
            <xdr:cNvPr id="38913" name="cmdGetListAllSheets" hidden="1">
              <a:extLst>
                <a:ext uri="{63B3BB69-23CF-44E3-9099-C40C66FF867C}">
                  <a14:compatExt spid="_x0000_s38913"/>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MA1.BUHG.2011_v0.1(24.01.12)_.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Выбор субъекта РФ"/>
      <sheetName val="Титульный"/>
      <sheetName val="ТС доступ"/>
      <sheetName val="Ссылки на публикации"/>
      <sheetName val="Комментарии"/>
      <sheetName val="Проверка"/>
      <sheetName val="AllSheetsInThisWorkbook"/>
      <sheetName val="et_union"/>
      <sheetName val="TEHSHEET"/>
      <sheetName val="modHyperlink"/>
      <sheetName val="modChange"/>
      <sheetName val="modPROV"/>
      <sheetName val="modTitleSheetHeaders"/>
      <sheetName val="modServiceModule"/>
      <sheetName val="modClassifierValidate"/>
      <sheetName val="modInfo"/>
      <sheetName val="Паспорт"/>
      <sheetName val="REESTR_ORG"/>
      <sheetName val="REESTR_FILTERED"/>
      <sheetName val="REESTR_MO"/>
      <sheetName val="modfrmReestr"/>
      <sheetName val="modWindowClipboard"/>
      <sheetName val="modDblClick"/>
      <sheetName val="modfrmDateChoose"/>
      <sheetName val="modReestrMO"/>
      <sheetName val="modSheetMain01"/>
      <sheetName val="modSheetMain02"/>
      <sheetName val="modSheetMain03"/>
      <sheetName val="modSheetMain04"/>
      <sheetName val="modSheetMain05"/>
      <sheetName val="modUpdTemplMain"/>
      <sheetName val="modRegionSelectSub"/>
      <sheetName val="modThisWorkbook"/>
    </sheetNames>
    <definedNames>
      <definedName name="modRegionSelect.Region_Click"/>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gks.ru/metod/classifiers.html" TargetMode="External"/><Relationship Id="rId13" Type="http://schemas.openxmlformats.org/officeDocument/2006/relationships/control" Target="../activeX/activeX1.xml"/><Relationship Id="rId3" Type="http://schemas.openxmlformats.org/officeDocument/2006/relationships/hyperlink" Target="http://www.gmcgks.ru/new_page_77.htm" TargetMode="External"/><Relationship Id="rId7" Type="http://schemas.openxmlformats.org/officeDocument/2006/relationships/hyperlink" Target="http://www.gmcgks.ru/new_page_83.htm" TargetMode="External"/><Relationship Id="rId12" Type="http://schemas.openxmlformats.org/officeDocument/2006/relationships/vmlDrawing" Target="../drawings/vmlDrawing1.vml"/><Relationship Id="rId2" Type="http://schemas.openxmlformats.org/officeDocument/2006/relationships/hyperlink" Target="http://www.gmcgks.ru/new_page_87.htm" TargetMode="External"/><Relationship Id="rId1" Type="http://schemas.openxmlformats.org/officeDocument/2006/relationships/hyperlink" Target="http://www.gmcgks.ru/new_page_96.htm" TargetMode="External"/><Relationship Id="rId6" Type="http://schemas.openxmlformats.org/officeDocument/2006/relationships/hyperlink" Target="http://www.gmcgks.ru/new_page_80.htm" TargetMode="External"/><Relationship Id="rId11" Type="http://schemas.openxmlformats.org/officeDocument/2006/relationships/drawing" Target="../drawings/drawing1.xml"/><Relationship Id="rId5" Type="http://schemas.openxmlformats.org/officeDocument/2006/relationships/hyperlink" Target="http://www.gmcgks.ru/new_page_94.htm" TargetMode="External"/><Relationship Id="rId10" Type="http://schemas.openxmlformats.org/officeDocument/2006/relationships/hyperlink" Target="http://eias.ru/" TargetMode="External"/><Relationship Id="rId4" Type="http://schemas.openxmlformats.org/officeDocument/2006/relationships/hyperlink" Target="http://www.gmcgks.ru/new_page_95.htm" TargetMode="External"/><Relationship Id="rId9" Type="http://schemas.openxmlformats.org/officeDocument/2006/relationships/hyperlink" Target="http://eias.ru/?page=show_distrs" TargetMode="External"/><Relationship Id="rId14" Type="http://schemas.openxmlformats.org/officeDocument/2006/relationships/image" Target="../media/image1.emf"/></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ntrol" Target="../activeX/activeX11.xml"/><Relationship Id="rId2" Type="http://schemas.openxmlformats.org/officeDocument/2006/relationships/vmlDrawing" Target="../drawings/vmlDrawing6.vml"/><Relationship Id="rId1" Type="http://schemas.openxmlformats.org/officeDocument/2006/relationships/drawing" Target="../drawings/drawing9.xml"/><Relationship Id="rId4" Type="http://schemas.openxmlformats.org/officeDocument/2006/relationships/image" Target="../media/image97.emf"/></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7.emf"/><Relationship Id="rId3" Type="http://schemas.openxmlformats.org/officeDocument/2006/relationships/vmlDrawing" Target="../drawings/vmlDrawing2.vml"/><Relationship Id="rId7" Type="http://schemas.openxmlformats.org/officeDocument/2006/relationships/image" Target="../media/image4.emf"/><Relationship Id="rId12" Type="http://schemas.openxmlformats.org/officeDocument/2006/relationships/control" Target="../activeX/activeX5.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6.emf"/><Relationship Id="rId5" Type="http://schemas.openxmlformats.org/officeDocument/2006/relationships/image" Target="../media/image3.emf"/><Relationship Id="rId15" Type="http://schemas.openxmlformats.org/officeDocument/2006/relationships/image" Target="../media/image8.emf"/><Relationship Id="rId10" Type="http://schemas.openxmlformats.org/officeDocument/2006/relationships/control" Target="../activeX/activeX4.xml"/><Relationship Id="rId4" Type="http://schemas.openxmlformats.org/officeDocument/2006/relationships/oleObject" Target="../embeddings/_________Microsoft_Word_97-20031.doc"/><Relationship Id="rId9" Type="http://schemas.openxmlformats.org/officeDocument/2006/relationships/image" Target="../media/image5.emf"/><Relationship Id="rId14" Type="http://schemas.openxmlformats.org/officeDocument/2006/relationships/control" Target="../activeX/activeX6.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openxmlformats.org/officeDocument/2006/relationships/image" Target="../media/image9.emf"/><Relationship Id="rId4" Type="http://schemas.openxmlformats.org/officeDocument/2006/relationships/control" Target="../activeX/activeX7.xml"/></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5" Type="http://schemas.openxmlformats.org/officeDocument/2006/relationships/image" Target="../media/image10.emf"/><Relationship Id="rId4" Type="http://schemas.openxmlformats.org/officeDocument/2006/relationships/control" Target="../activeX/activeX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image" Target="../media/image96.emf"/><Relationship Id="rId2" Type="http://schemas.openxmlformats.org/officeDocument/2006/relationships/drawing" Target="../drawings/drawing5.xml"/><Relationship Id="rId1" Type="http://schemas.openxmlformats.org/officeDocument/2006/relationships/printerSettings" Target="../printerSettings/printerSettings4.bin"/><Relationship Id="rId6" Type="http://schemas.openxmlformats.org/officeDocument/2006/relationships/control" Target="../activeX/activeX10.xml"/><Relationship Id="rId5" Type="http://schemas.openxmlformats.org/officeDocument/2006/relationships/image" Target="../media/image95.emf"/><Relationship Id="rId4" Type="http://schemas.openxmlformats.org/officeDocument/2006/relationships/control" Target="../activeX/activeX9.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Main00"/>
  <dimension ref="A2:P54"/>
  <sheetViews>
    <sheetView showGridLines="0" topLeftCell="A10" zoomScaleNormal="100" workbookViewId="0"/>
  </sheetViews>
  <sheetFormatPr defaultRowHeight="11.25"/>
  <cols>
    <col min="1" max="2" width="2.7109375" style="126" customWidth="1"/>
    <col min="3" max="3" width="10.85546875" style="126" customWidth="1"/>
    <col min="4" max="4" width="4.28515625" style="126" customWidth="1"/>
    <col min="5" max="5" width="68" style="126" customWidth="1"/>
    <col min="6" max="8" width="10.7109375" style="126" customWidth="1"/>
    <col min="9" max="9" width="3.5703125" style="126" customWidth="1"/>
    <col min="10" max="10" width="2.7109375" style="126" customWidth="1"/>
    <col min="11" max="16384" width="9.140625" style="126"/>
  </cols>
  <sheetData>
    <row r="2" spans="2:10">
      <c r="I2" s="325" t="str">
        <f>"Код шаблона: " &amp; GetCode()</f>
        <v>Код шаблона: FORMA1.BUHG.2011</v>
      </c>
    </row>
    <row r="3" spans="2:10" ht="12.75" customHeight="1">
      <c r="B3" s="127"/>
      <c r="C3" s="127"/>
      <c r="D3" s="127"/>
      <c r="E3" s="127"/>
      <c r="F3" s="127"/>
      <c r="G3" s="127"/>
      <c r="H3" s="127"/>
      <c r="I3" s="212" t="str">
        <f>"Версия " &amp; GetVersion()</f>
        <v>Версия 2.2</v>
      </c>
    </row>
    <row r="4" spans="2:10" ht="35.25" customHeight="1" thickBot="1">
      <c r="B4" s="333" t="s">
        <v>3483</v>
      </c>
      <c r="C4" s="334"/>
      <c r="D4" s="334"/>
      <c r="E4" s="334"/>
      <c r="F4" s="334"/>
      <c r="G4" s="334"/>
      <c r="H4" s="334"/>
      <c r="I4" s="334"/>
      <c r="J4" s="335"/>
    </row>
    <row r="5" spans="2:10">
      <c r="B5" s="127"/>
      <c r="C5" s="127"/>
      <c r="D5" s="127"/>
      <c r="E5" s="127"/>
      <c r="F5" s="127"/>
      <c r="G5" s="127"/>
      <c r="H5" s="127"/>
      <c r="I5" s="127"/>
    </row>
    <row r="6" spans="2:10" ht="15" customHeight="1">
      <c r="B6" s="185"/>
      <c r="C6" s="186"/>
      <c r="D6" s="186"/>
      <c r="E6" s="186"/>
      <c r="F6" s="186"/>
      <c r="G6" s="186"/>
      <c r="H6" s="186"/>
      <c r="I6" s="186"/>
      <c r="J6" s="187"/>
    </row>
    <row r="7" spans="2:10" ht="12.75">
      <c r="B7" s="188"/>
      <c r="C7" s="355" t="s">
        <v>3171</v>
      </c>
      <c r="D7" s="356"/>
      <c r="E7" s="356"/>
      <c r="F7" s="356"/>
      <c r="G7" s="356"/>
      <c r="H7" s="356"/>
      <c r="I7" s="189"/>
      <c r="J7" s="190"/>
    </row>
    <row r="8" spans="2:10" ht="15.75" customHeight="1">
      <c r="B8" s="188"/>
      <c r="C8" s="357" t="s">
        <v>3172</v>
      </c>
      <c r="D8" s="357"/>
      <c r="E8" s="357"/>
      <c r="F8" s="357"/>
      <c r="G8" s="357"/>
      <c r="H8" s="357"/>
      <c r="I8" s="189"/>
      <c r="J8" s="190"/>
    </row>
    <row r="9" spans="2:10" ht="15.75" customHeight="1">
      <c r="B9" s="188"/>
      <c r="C9" s="357" t="s">
        <v>3173</v>
      </c>
      <c r="D9" s="357"/>
      <c r="E9" s="357"/>
      <c r="F9" s="357"/>
      <c r="G9" s="357"/>
      <c r="H9" s="357"/>
      <c r="I9" s="189"/>
      <c r="J9" s="190"/>
    </row>
    <row r="10" spans="2:10" ht="60" customHeight="1">
      <c r="B10" s="188"/>
      <c r="C10" s="358" t="s">
        <v>3382</v>
      </c>
      <c r="D10" s="359"/>
      <c r="E10" s="359"/>
      <c r="F10" s="359"/>
      <c r="G10" s="359"/>
      <c r="H10" s="359"/>
      <c r="I10" s="189"/>
      <c r="J10" s="190"/>
    </row>
    <row r="11" spans="2:10" ht="18" customHeight="1">
      <c r="B11" s="188"/>
      <c r="C11" s="191"/>
      <c r="D11" s="192" t="s">
        <v>3174</v>
      </c>
      <c r="E11" s="193"/>
      <c r="F11" s="189"/>
      <c r="G11" s="189"/>
      <c r="H11" s="189"/>
      <c r="I11" s="189"/>
      <c r="J11" s="190"/>
    </row>
    <row r="12" spans="2:10" ht="15" customHeight="1" thickBot="1">
      <c r="B12" s="188"/>
      <c r="C12" s="191"/>
      <c r="D12" s="194" t="s">
        <v>2912</v>
      </c>
      <c r="E12" s="128" t="s">
        <v>3175</v>
      </c>
      <c r="F12" s="189"/>
      <c r="G12" s="189"/>
      <c r="H12" s="189"/>
      <c r="I12" s="189"/>
      <c r="J12" s="190"/>
    </row>
    <row r="13" spans="2:10" ht="15" customHeight="1" thickBot="1">
      <c r="B13" s="188"/>
      <c r="C13" s="191"/>
      <c r="D13" s="195" t="s">
        <v>2912</v>
      </c>
      <c r="E13" s="128" t="s">
        <v>3176</v>
      </c>
      <c r="F13" s="189"/>
      <c r="G13" s="189"/>
      <c r="H13" s="189"/>
      <c r="I13" s="189"/>
      <c r="J13" s="190"/>
    </row>
    <row r="14" spans="2:10" ht="15" customHeight="1" thickBot="1">
      <c r="B14" s="188"/>
      <c r="C14" s="191"/>
      <c r="D14" s="196" t="s">
        <v>2912</v>
      </c>
      <c r="E14" s="350" t="s">
        <v>3378</v>
      </c>
      <c r="F14" s="350"/>
      <c r="G14" s="350"/>
      <c r="H14" s="350"/>
      <c r="I14" s="189"/>
      <c r="J14" s="190"/>
    </row>
    <row r="15" spans="2:10" ht="12.75">
      <c r="B15" s="197"/>
      <c r="C15" s="198"/>
      <c r="D15" s="198"/>
      <c r="E15" s="350"/>
      <c r="F15" s="350"/>
      <c r="G15" s="350"/>
      <c r="H15" s="350"/>
      <c r="I15" s="198"/>
      <c r="J15" s="199"/>
    </row>
    <row r="16" spans="2:10" ht="12.75">
      <c r="B16" s="197"/>
      <c r="C16" s="200"/>
      <c r="D16" s="201" t="s">
        <v>2913</v>
      </c>
      <c r="E16" s="189"/>
      <c r="F16" s="198"/>
      <c r="G16" s="198"/>
      <c r="H16" s="198"/>
      <c r="I16" s="202"/>
      <c r="J16" s="203"/>
    </row>
    <row r="17" spans="1:11" ht="12.75">
      <c r="B17" s="197"/>
      <c r="C17" s="198"/>
      <c r="D17" s="198"/>
      <c r="E17" s="198"/>
      <c r="F17" s="198"/>
      <c r="G17" s="198"/>
      <c r="H17" s="198"/>
      <c r="I17" s="198"/>
      <c r="J17" s="199"/>
    </row>
    <row r="18" spans="1:11" ht="15.75" customHeight="1">
      <c r="B18" s="197"/>
      <c r="C18" s="353" t="s">
        <v>3177</v>
      </c>
      <c r="D18" s="354"/>
      <c r="E18" s="354"/>
      <c r="F18" s="354"/>
      <c r="G18" s="354"/>
      <c r="H18" s="354"/>
      <c r="I18" s="198"/>
      <c r="J18" s="199"/>
    </row>
    <row r="19" spans="1:11" ht="28.5" customHeight="1">
      <c r="B19" s="197"/>
      <c r="C19" s="342" t="s">
        <v>3178</v>
      </c>
      <c r="D19" s="342"/>
      <c r="E19" s="342"/>
      <c r="F19" s="342"/>
      <c r="G19" s="342"/>
      <c r="H19" s="342"/>
      <c r="I19" s="198"/>
      <c r="J19" s="199"/>
    </row>
    <row r="20" spans="1:11" ht="29.25" customHeight="1">
      <c r="B20" s="197"/>
      <c r="C20" s="342" t="s">
        <v>3179</v>
      </c>
      <c r="D20" s="342"/>
      <c r="E20" s="342"/>
      <c r="F20" s="342"/>
      <c r="G20" s="342"/>
      <c r="H20" s="342"/>
      <c r="I20" s="198"/>
      <c r="J20" s="199"/>
    </row>
    <row r="21" spans="1:11" ht="15.75" customHeight="1">
      <c r="B21" s="197"/>
      <c r="C21" s="342" t="s">
        <v>3180</v>
      </c>
      <c r="D21" s="342"/>
      <c r="E21" s="342"/>
      <c r="F21" s="342"/>
      <c r="G21" s="342"/>
      <c r="H21" s="342"/>
      <c r="I21" s="198"/>
      <c r="J21" s="199"/>
    </row>
    <row r="22" spans="1:11" ht="29.25" customHeight="1">
      <c r="B22" s="197"/>
      <c r="C22" s="342" t="s">
        <v>3181</v>
      </c>
      <c r="D22" s="342"/>
      <c r="E22" s="342"/>
      <c r="F22" s="342"/>
      <c r="G22" s="342"/>
      <c r="H22" s="342"/>
      <c r="I22" s="198"/>
      <c r="J22" s="199"/>
    </row>
    <row r="23" spans="1:11" ht="15.75" customHeight="1">
      <c r="B23" s="204"/>
      <c r="C23" s="348" t="s">
        <v>3182</v>
      </c>
      <c r="D23" s="348"/>
      <c r="E23" s="348"/>
      <c r="F23" s="205"/>
      <c r="G23" s="206"/>
      <c r="H23" s="206"/>
      <c r="I23" s="206"/>
      <c r="J23" s="207"/>
    </row>
    <row r="24" spans="1:11" ht="15.75" customHeight="1">
      <c r="B24" s="204"/>
      <c r="C24" s="345" t="s">
        <v>3183</v>
      </c>
      <c r="D24" s="345"/>
      <c r="E24" s="343"/>
      <c r="F24" s="343"/>
      <c r="G24" s="343"/>
      <c r="H24" s="344"/>
      <c r="I24" s="206"/>
      <c r="J24" s="207"/>
    </row>
    <row r="25" spans="1:11" ht="15.75" customHeight="1">
      <c r="B25" s="204"/>
      <c r="C25" s="345" t="s">
        <v>3184</v>
      </c>
      <c r="D25" s="345"/>
      <c r="E25" s="343"/>
      <c r="F25" s="343"/>
      <c r="G25" s="343"/>
      <c r="H25" s="344"/>
      <c r="I25" s="206"/>
      <c r="J25" s="207"/>
    </row>
    <row r="26" spans="1:11" ht="15.75" customHeight="1">
      <c r="B26" s="204"/>
      <c r="C26" s="345" t="s">
        <v>3164</v>
      </c>
      <c r="D26" s="345"/>
      <c r="E26" s="346"/>
      <c r="F26" s="346"/>
      <c r="G26" s="346"/>
      <c r="H26" s="347"/>
      <c r="I26" s="206"/>
      <c r="J26" s="207"/>
    </row>
    <row r="27" spans="1:11" ht="15.75" customHeight="1">
      <c r="B27" s="204"/>
      <c r="C27" s="345" t="s">
        <v>3185</v>
      </c>
      <c r="D27" s="345"/>
      <c r="E27" s="346"/>
      <c r="F27" s="346"/>
      <c r="G27" s="346"/>
      <c r="H27" s="347"/>
      <c r="I27" s="206"/>
      <c r="J27" s="207"/>
    </row>
    <row r="28" spans="1:11" ht="15.75" customHeight="1">
      <c r="B28" s="204"/>
      <c r="C28" s="345" t="s">
        <v>3068</v>
      </c>
      <c r="D28" s="345"/>
      <c r="E28" s="343"/>
      <c r="F28" s="343"/>
      <c r="G28" s="343"/>
      <c r="H28" s="344"/>
      <c r="I28" s="206"/>
      <c r="J28" s="207"/>
    </row>
    <row r="29" spans="1:11" s="129" customFormat="1" ht="26.25" customHeight="1">
      <c r="A29" s="126"/>
      <c r="B29" s="204"/>
      <c r="C29" s="345" t="s">
        <v>3186</v>
      </c>
      <c r="D29" s="345"/>
      <c r="E29" s="343" t="s">
        <v>3187</v>
      </c>
      <c r="F29" s="343"/>
      <c r="G29" s="343"/>
      <c r="H29" s="344"/>
      <c r="I29" s="206"/>
      <c r="J29" s="207"/>
      <c r="K29" s="126"/>
    </row>
    <row r="30" spans="1:11" s="130" customFormat="1" ht="26.25" customHeight="1" thickBot="1">
      <c r="A30" s="126"/>
      <c r="B30" s="204"/>
      <c r="C30" s="369" t="s">
        <v>3188</v>
      </c>
      <c r="D30" s="369"/>
      <c r="E30" s="370" t="s">
        <v>3189</v>
      </c>
      <c r="F30" s="370"/>
      <c r="G30" s="370"/>
      <c r="H30" s="371"/>
      <c r="I30" s="206"/>
      <c r="J30" s="207"/>
      <c r="K30" s="126"/>
    </row>
    <row r="31" spans="1:11" s="130" customFormat="1" ht="15" customHeight="1">
      <c r="A31" s="126"/>
      <c r="B31" s="204"/>
      <c r="C31" s="208"/>
      <c r="D31" s="208"/>
      <c r="E31" s="208"/>
      <c r="F31" s="205"/>
      <c r="G31" s="206"/>
      <c r="H31" s="206"/>
      <c r="I31" s="206"/>
      <c r="J31" s="207"/>
      <c r="K31" s="126"/>
    </row>
    <row r="32" spans="1:11" s="130" customFormat="1" ht="15" customHeight="1">
      <c r="A32" s="126"/>
      <c r="B32" s="204"/>
      <c r="C32" s="348" t="s">
        <v>2914</v>
      </c>
      <c r="D32" s="348"/>
      <c r="E32" s="348"/>
      <c r="F32" s="205"/>
      <c r="G32" s="206"/>
      <c r="H32" s="206"/>
      <c r="I32" s="206"/>
      <c r="J32" s="207"/>
      <c r="K32" s="126"/>
    </row>
    <row r="33" spans="1:16" s="130" customFormat="1" ht="15.75" customHeight="1">
      <c r="A33" s="126"/>
      <c r="B33" s="204"/>
      <c r="C33" s="349" t="s">
        <v>3183</v>
      </c>
      <c r="D33" s="349"/>
      <c r="E33" s="343"/>
      <c r="F33" s="343"/>
      <c r="G33" s="343"/>
      <c r="H33" s="344"/>
      <c r="I33" s="206"/>
      <c r="J33" s="207"/>
      <c r="K33" s="126"/>
    </row>
    <row r="34" spans="1:16" s="130" customFormat="1" ht="15.75" customHeight="1">
      <c r="A34" s="126"/>
      <c r="B34" s="204"/>
      <c r="C34" s="349" t="s">
        <v>3184</v>
      </c>
      <c r="D34" s="349"/>
      <c r="E34" s="343"/>
      <c r="F34" s="343"/>
      <c r="G34" s="343"/>
      <c r="H34" s="344"/>
      <c r="I34" s="206"/>
      <c r="J34" s="207"/>
      <c r="K34" s="126"/>
    </row>
    <row r="35" spans="1:16" s="130" customFormat="1" ht="15.75" customHeight="1">
      <c r="A35" s="126"/>
      <c r="B35" s="204"/>
      <c r="C35" s="349" t="s">
        <v>3164</v>
      </c>
      <c r="D35" s="349"/>
      <c r="E35" s="346"/>
      <c r="F35" s="346"/>
      <c r="G35" s="346"/>
      <c r="H35" s="347"/>
      <c r="I35" s="206"/>
      <c r="J35" s="207"/>
      <c r="K35" s="126"/>
    </row>
    <row r="36" spans="1:16" ht="15.75" customHeight="1">
      <c r="B36" s="204"/>
      <c r="C36" s="349" t="s">
        <v>3185</v>
      </c>
      <c r="D36" s="349"/>
      <c r="E36" s="346" t="s">
        <v>3190</v>
      </c>
      <c r="F36" s="346"/>
      <c r="G36" s="346"/>
      <c r="H36" s="347"/>
      <c r="I36" s="206"/>
      <c r="J36" s="207"/>
    </row>
    <row r="37" spans="1:16" ht="15.75" customHeight="1" thickBot="1">
      <c r="A37" s="129"/>
      <c r="B37" s="204"/>
      <c r="C37" s="368" t="s">
        <v>3068</v>
      </c>
      <c r="D37" s="368"/>
      <c r="E37" s="363"/>
      <c r="F37" s="363"/>
      <c r="G37" s="363"/>
      <c r="H37" s="364"/>
      <c r="I37" s="206"/>
      <c r="J37" s="207"/>
      <c r="K37" s="129"/>
    </row>
    <row r="38" spans="1:16" ht="40.5" customHeight="1" thickBot="1">
      <c r="B38" s="209"/>
      <c r="C38" s="210"/>
      <c r="D38" s="210"/>
      <c r="E38" s="210"/>
      <c r="F38" s="210"/>
      <c r="G38" s="210"/>
      <c r="H38" s="210"/>
      <c r="I38" s="210"/>
      <c r="J38" s="211"/>
    </row>
    <row r="39" spans="1:16" ht="26.25" customHeight="1"/>
    <row r="40" spans="1:16" ht="21" customHeight="1" thickBot="1">
      <c r="B40" s="365" t="s">
        <v>2847</v>
      </c>
      <c r="C40" s="366"/>
      <c r="D40" s="366"/>
      <c r="E40" s="366"/>
      <c r="F40" s="366"/>
      <c r="G40" s="366"/>
      <c r="H40" s="366"/>
      <c r="I40" s="366"/>
      <c r="J40" s="367"/>
    </row>
    <row r="41" spans="1:16">
      <c r="C41" s="49"/>
      <c r="D41" s="49"/>
      <c r="E41" s="49"/>
      <c r="F41" s="49"/>
      <c r="G41" s="49"/>
      <c r="H41" s="49"/>
      <c r="I41" s="49"/>
      <c r="J41" s="49"/>
      <c r="K41" s="49"/>
      <c r="L41" s="49"/>
      <c r="M41" s="49"/>
      <c r="N41" s="49"/>
      <c r="O41" s="49"/>
      <c r="P41" s="49"/>
    </row>
    <row r="42" spans="1:16">
      <c r="B42" s="133"/>
      <c r="C42" s="134"/>
      <c r="D42" s="134"/>
      <c r="E42" s="134"/>
      <c r="F42" s="134"/>
      <c r="G42" s="134"/>
      <c r="H42" s="134"/>
      <c r="I42" s="134"/>
      <c r="J42" s="137"/>
      <c r="K42" s="49"/>
      <c r="L42" s="49"/>
      <c r="M42" s="49"/>
      <c r="N42" s="49"/>
      <c r="O42" s="49"/>
      <c r="P42" s="49"/>
    </row>
    <row r="43" spans="1:16" ht="26.25" customHeight="1" thickBot="1">
      <c r="B43" s="132"/>
      <c r="C43" s="361" t="s">
        <v>2848</v>
      </c>
      <c r="D43" s="361"/>
      <c r="E43" s="213" t="s">
        <v>2849</v>
      </c>
      <c r="F43" s="361" t="s">
        <v>2850</v>
      </c>
      <c r="G43" s="361"/>
      <c r="H43" s="361"/>
      <c r="I43" s="362"/>
      <c r="J43" s="138"/>
      <c r="K43" s="49"/>
      <c r="L43" s="49"/>
      <c r="M43" s="49"/>
      <c r="N43" s="49"/>
      <c r="O43" s="49"/>
    </row>
    <row r="44" spans="1:16" ht="15.75" customHeight="1">
      <c r="B44" s="132"/>
      <c r="C44" s="360">
        <v>1</v>
      </c>
      <c r="D44" s="360"/>
      <c r="E44" s="116">
        <v>2</v>
      </c>
      <c r="F44" s="360">
        <v>3</v>
      </c>
      <c r="G44" s="360"/>
      <c r="H44" s="360"/>
      <c r="I44" s="360"/>
      <c r="J44" s="138"/>
      <c r="K44" s="49"/>
      <c r="L44" s="49"/>
      <c r="M44" s="49"/>
      <c r="N44" s="49"/>
      <c r="O44" s="49"/>
    </row>
    <row r="45" spans="1:16" ht="21.75" customHeight="1">
      <c r="B45" s="132"/>
      <c r="C45" s="336" t="s">
        <v>2851</v>
      </c>
      <c r="D45" s="336"/>
      <c r="E45" s="214" t="s">
        <v>2852</v>
      </c>
      <c r="F45" s="351"/>
      <c r="G45" s="351"/>
      <c r="H45" s="351"/>
      <c r="I45" s="352"/>
      <c r="J45" s="138"/>
      <c r="K45" s="49"/>
      <c r="L45" s="49"/>
      <c r="M45" s="49"/>
      <c r="N45" s="49"/>
      <c r="O45" s="49"/>
    </row>
    <row r="46" spans="1:16" ht="21.75" customHeight="1">
      <c r="B46" s="132"/>
      <c r="C46" s="336" t="s">
        <v>2853</v>
      </c>
      <c r="D46" s="336"/>
      <c r="E46" s="214" t="s">
        <v>2854</v>
      </c>
      <c r="F46" s="338" t="s">
        <v>2855</v>
      </c>
      <c r="G46" s="338"/>
      <c r="H46" s="338"/>
      <c r="I46" s="339"/>
      <c r="J46" s="138"/>
      <c r="K46" s="49"/>
      <c r="L46" s="49"/>
      <c r="M46" s="49"/>
      <c r="N46" s="49"/>
      <c r="O46" s="49"/>
    </row>
    <row r="47" spans="1:16" ht="22.5">
      <c r="B47" s="132"/>
      <c r="C47" s="336" t="s">
        <v>2856</v>
      </c>
      <c r="D47" s="336"/>
      <c r="E47" s="214" t="s">
        <v>2857</v>
      </c>
      <c r="F47" s="338" t="s">
        <v>2858</v>
      </c>
      <c r="G47" s="338"/>
      <c r="H47" s="338"/>
      <c r="I47" s="339"/>
      <c r="J47" s="138"/>
      <c r="K47" s="49"/>
      <c r="L47" s="49"/>
      <c r="M47" s="49"/>
      <c r="N47" s="49"/>
      <c r="O47" s="49"/>
    </row>
    <row r="48" spans="1:16" ht="21.75" customHeight="1">
      <c r="B48" s="132"/>
      <c r="C48" s="336" t="s">
        <v>2859</v>
      </c>
      <c r="D48" s="336"/>
      <c r="E48" s="214" t="s">
        <v>2860</v>
      </c>
      <c r="F48" s="338" t="s">
        <v>2861</v>
      </c>
      <c r="G48" s="338"/>
      <c r="H48" s="338"/>
      <c r="I48" s="339"/>
      <c r="J48" s="138"/>
      <c r="K48" s="49"/>
      <c r="L48" s="49"/>
      <c r="M48" s="49"/>
      <c r="N48" s="49"/>
      <c r="O48" s="49"/>
    </row>
    <row r="49" spans="2:15" ht="21.75" customHeight="1">
      <c r="B49" s="132"/>
      <c r="C49" s="336" t="s">
        <v>2862</v>
      </c>
      <c r="D49" s="336"/>
      <c r="E49" s="214" t="s">
        <v>2863</v>
      </c>
      <c r="F49" s="338" t="s">
        <v>2864</v>
      </c>
      <c r="G49" s="338"/>
      <c r="H49" s="338"/>
      <c r="I49" s="339"/>
      <c r="J49" s="138"/>
      <c r="K49" s="49"/>
      <c r="L49" s="49"/>
      <c r="M49" s="49"/>
      <c r="N49" s="49"/>
      <c r="O49" s="49"/>
    </row>
    <row r="50" spans="2:15" ht="21.75" customHeight="1">
      <c r="B50" s="132"/>
      <c r="C50" s="336" t="s">
        <v>2865</v>
      </c>
      <c r="D50" s="336"/>
      <c r="E50" s="214" t="s">
        <v>2866</v>
      </c>
      <c r="F50" s="338" t="s">
        <v>2867</v>
      </c>
      <c r="G50" s="338"/>
      <c r="H50" s="338"/>
      <c r="I50" s="339"/>
      <c r="J50" s="138"/>
      <c r="K50" s="49"/>
      <c r="L50" s="49"/>
      <c r="M50" s="49"/>
      <c r="N50" s="49"/>
      <c r="O50" s="49"/>
    </row>
    <row r="51" spans="2:15" ht="21.75" customHeight="1">
      <c r="B51" s="132"/>
      <c r="C51" s="336" t="s">
        <v>2868</v>
      </c>
      <c r="D51" s="336"/>
      <c r="E51" s="214" t="s">
        <v>2869</v>
      </c>
      <c r="F51" s="338" t="s">
        <v>2870</v>
      </c>
      <c r="G51" s="338"/>
      <c r="H51" s="338"/>
      <c r="I51" s="339"/>
      <c r="J51" s="138"/>
      <c r="K51" s="49"/>
      <c r="L51" s="49"/>
      <c r="M51" s="49"/>
      <c r="N51" s="49"/>
      <c r="O51" s="49"/>
    </row>
    <row r="52" spans="2:15" ht="21.75" customHeight="1">
      <c r="B52" s="132"/>
      <c r="C52" s="336" t="s">
        <v>2871</v>
      </c>
      <c r="D52" s="336"/>
      <c r="E52" s="214" t="s">
        <v>2872</v>
      </c>
      <c r="F52" s="338" t="s">
        <v>2873</v>
      </c>
      <c r="G52" s="338"/>
      <c r="H52" s="338"/>
      <c r="I52" s="339"/>
      <c r="J52" s="138"/>
      <c r="K52" s="49"/>
      <c r="L52" s="49"/>
      <c r="M52" s="49"/>
      <c r="N52" s="49"/>
      <c r="O52" s="49"/>
    </row>
    <row r="53" spans="2:15" ht="21.75" customHeight="1" thickBot="1">
      <c r="B53" s="132"/>
      <c r="C53" s="337" t="s">
        <v>2874</v>
      </c>
      <c r="D53" s="337"/>
      <c r="E53" s="215" t="s">
        <v>2875</v>
      </c>
      <c r="F53" s="340" t="s">
        <v>2876</v>
      </c>
      <c r="G53" s="340"/>
      <c r="H53" s="340"/>
      <c r="I53" s="341"/>
      <c r="J53" s="138"/>
      <c r="K53" s="49"/>
      <c r="L53" s="49"/>
      <c r="M53" s="49"/>
      <c r="N53" s="49"/>
      <c r="O53" s="49"/>
    </row>
    <row r="54" spans="2:15" ht="12" thickBot="1">
      <c r="B54" s="135"/>
      <c r="C54" s="136"/>
      <c r="D54" s="136"/>
      <c r="E54" s="136"/>
      <c r="F54" s="136"/>
      <c r="G54" s="136"/>
      <c r="H54" s="136"/>
      <c r="I54" s="136"/>
      <c r="J54" s="131"/>
    </row>
  </sheetData>
  <sheetProtection password="FA9C" sheet="1" objects="1" scenarios="1" formatColumns="0" formatRows="0"/>
  <mergeCells count="60">
    <mergeCell ref="C30:D30"/>
    <mergeCell ref="E30:H30"/>
    <mergeCell ref="C25:D25"/>
    <mergeCell ref="C43:D43"/>
    <mergeCell ref="C34:D34"/>
    <mergeCell ref="C35:D35"/>
    <mergeCell ref="E35:H35"/>
    <mergeCell ref="C27:D27"/>
    <mergeCell ref="E27:H27"/>
    <mergeCell ref="C36:D36"/>
    <mergeCell ref="C7:H7"/>
    <mergeCell ref="C8:H8"/>
    <mergeCell ref="C9:H9"/>
    <mergeCell ref="C10:H10"/>
    <mergeCell ref="C44:D44"/>
    <mergeCell ref="F43:I43"/>
    <mergeCell ref="F44:I44"/>
    <mergeCell ref="E37:H37"/>
    <mergeCell ref="B40:J40"/>
    <mergeCell ref="C37:D37"/>
    <mergeCell ref="E14:H15"/>
    <mergeCell ref="F47:I47"/>
    <mergeCell ref="E34:H34"/>
    <mergeCell ref="F45:I45"/>
    <mergeCell ref="C18:H18"/>
    <mergeCell ref="C29:D29"/>
    <mergeCell ref="E29:H29"/>
    <mergeCell ref="C22:H22"/>
    <mergeCell ref="C23:E23"/>
    <mergeCell ref="C21:H21"/>
    <mergeCell ref="C45:D45"/>
    <mergeCell ref="C46:D46"/>
    <mergeCell ref="C24:D24"/>
    <mergeCell ref="E24:H24"/>
    <mergeCell ref="C28:D28"/>
    <mergeCell ref="E28:H28"/>
    <mergeCell ref="E36:H36"/>
    <mergeCell ref="C32:E32"/>
    <mergeCell ref="C33:D33"/>
    <mergeCell ref="E33:H33"/>
    <mergeCell ref="F46:I46"/>
    <mergeCell ref="C51:D51"/>
    <mergeCell ref="F48:I48"/>
    <mergeCell ref="C19:H19"/>
    <mergeCell ref="E25:H25"/>
    <mergeCell ref="C26:D26"/>
    <mergeCell ref="E26:H26"/>
    <mergeCell ref="C50:D50"/>
    <mergeCell ref="C20:H20"/>
    <mergeCell ref="F49:I49"/>
    <mergeCell ref="B4:J4"/>
    <mergeCell ref="C52:D52"/>
    <mergeCell ref="C53:D53"/>
    <mergeCell ref="F50:I50"/>
    <mergeCell ref="F51:I51"/>
    <mergeCell ref="F52:I52"/>
    <mergeCell ref="F53:I53"/>
    <mergeCell ref="C49:D49"/>
    <mergeCell ref="C47:D47"/>
    <mergeCell ref="C48:D48"/>
  </mergeCells>
  <phoneticPr fontId="16" type="noConversion"/>
  <hyperlinks>
    <hyperlink ref="F46" r:id="rId1"/>
    <hyperlink ref="F47" r:id="rId2"/>
    <hyperlink ref="F48" r:id="rId3"/>
    <hyperlink ref="F49" r:id="rId4"/>
    <hyperlink ref="F50" r:id="rId5"/>
    <hyperlink ref="F51" r:id="rId6"/>
    <hyperlink ref="F52" r:id="rId7"/>
    <hyperlink ref="F53" r:id="rId8"/>
    <hyperlink ref="E30" r:id="rId9"/>
    <hyperlink ref="E36" r:id="rId10"/>
  </hyperlinks>
  <pageMargins left="0.75" right="0.75" top="1" bottom="1" header="0.5" footer="0.5"/>
  <headerFooter alignWithMargins="0"/>
  <drawing r:id="rId11"/>
  <legacyDrawing r:id="rId12"/>
  <controls>
    <mc:AlternateContent xmlns:mc="http://schemas.openxmlformats.org/markup-compatibility/2006">
      <mc:Choice Requires="x14">
        <control shapeId="41988" r:id="rId13" name="cmdApplyContactChanges">
          <controlPr disabled="1" autoLine="0" r:id="rId14">
            <anchor moveWithCells="1">
              <from>
                <xdr:col>5</xdr:col>
                <xdr:colOff>685800</xdr:colOff>
                <xdr:row>37</xdr:row>
                <xdr:rowOff>104775</xdr:rowOff>
              </from>
              <to>
                <xdr:col>8</xdr:col>
                <xdr:colOff>19050</xdr:colOff>
                <xdr:row>37</xdr:row>
                <xdr:rowOff>409575</xdr:rowOff>
              </to>
            </anchor>
          </controlPr>
        </control>
      </mc:Choice>
      <mc:Fallback>
        <control shapeId="41988" r:id="rId13" name="cmdApplyContactChanges"/>
      </mc:Fallback>
    </mc:AlternateContent>
  </control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Main06" enableFormatConditionsCalculation="0">
    <tabColor indexed="31"/>
  </sheetPr>
  <dimension ref="E1:G13"/>
  <sheetViews>
    <sheetView showGridLines="0" topLeftCell="D9" zoomScaleNormal="100" workbookViewId="0">
      <selection activeCell="C1" sqref="C1"/>
    </sheetView>
  </sheetViews>
  <sheetFormatPr defaultRowHeight="11.25"/>
  <cols>
    <col min="1" max="3" width="0" style="221" hidden="1" customWidth="1"/>
    <col min="4" max="4" width="4.7109375" style="221" customWidth="1"/>
    <col min="5" max="5" width="27.28515625" style="221" customWidth="1"/>
    <col min="6" max="6" width="77.85546875" style="221" customWidth="1"/>
    <col min="7" max="7" width="17.7109375" style="221" customWidth="1"/>
    <col min="8" max="16384" width="9.140625" style="221"/>
  </cols>
  <sheetData>
    <row r="1" spans="5:7" s="218" customFormat="1" hidden="1"/>
    <row r="2" spans="5:7" s="218" customFormat="1" hidden="1"/>
    <row r="3" spans="5:7" s="218" customFormat="1" hidden="1"/>
    <row r="4" spans="5:7" s="218" customFormat="1" hidden="1"/>
    <row r="5" spans="5:7" s="218" customFormat="1" hidden="1"/>
    <row r="6" spans="5:7" s="218" customFormat="1" hidden="1"/>
    <row r="7" spans="5:7" hidden="1"/>
    <row r="8" spans="5:7" hidden="1"/>
    <row r="10" spans="5:7" s="219" customFormat="1" ht="21.75" customHeight="1" thickBot="1">
      <c r="E10" s="463" t="s">
        <v>2826</v>
      </c>
      <c r="F10" s="464"/>
      <c r="G10" s="465"/>
    </row>
    <row r="12" spans="5:7" s="219" customFormat="1" ht="21.75" customHeight="1" thickBot="1">
      <c r="E12" s="273" t="s">
        <v>2934</v>
      </c>
      <c r="F12" s="273" t="s">
        <v>2935</v>
      </c>
      <c r="G12" s="274" t="s">
        <v>2825</v>
      </c>
    </row>
    <row r="13" spans="5:7">
      <c r="E13" s="220" t="s">
        <v>3058</v>
      </c>
      <c r="F13" s="220" t="s">
        <v>3143</v>
      </c>
      <c r="G13" s="220" t="s">
        <v>3149</v>
      </c>
    </row>
  </sheetData>
  <sheetProtection password="FA9C" sheet="1" objects="1" scenarios="1" formatColumns="0" formatRows="0"/>
  <mergeCells count="1">
    <mergeCell ref="E10:G10"/>
  </mergeCells>
  <phoneticPr fontId="16" type="noConversion"/>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llSheetsInThisWorkbook" enableFormatConditionsCalculation="0">
    <tabColor indexed="47"/>
  </sheetPr>
  <dimension ref="A1:B200"/>
  <sheetViews>
    <sheetView showGridLines="0" zoomScaleNormal="100" workbookViewId="0"/>
  </sheetViews>
  <sheetFormatPr defaultRowHeight="11.25"/>
  <cols>
    <col min="1" max="1" width="17.28515625" style="46" bestFit="1" customWidth="1"/>
    <col min="2" max="2" width="21.140625" style="46" bestFit="1" customWidth="1"/>
    <col min="3" max="16384" width="9.140625" style="46"/>
  </cols>
  <sheetData>
    <row r="1" spans="1:2">
      <c r="A1" s="227" t="s">
        <v>3118</v>
      </c>
      <c r="B1" s="227" t="s">
        <v>3119</v>
      </c>
    </row>
    <row r="2" spans="1:2">
      <c r="A2" s="231" t="s">
        <v>3093</v>
      </c>
      <c r="B2" s="231" t="s">
        <v>3125</v>
      </c>
    </row>
    <row r="3" spans="1:2">
      <c r="A3" s="231" t="s">
        <v>3400</v>
      </c>
      <c r="B3" s="231" t="s">
        <v>3121</v>
      </c>
    </row>
    <row r="4" spans="1:2">
      <c r="A4" s="231" t="s">
        <v>3401</v>
      </c>
      <c r="B4" s="231" t="s">
        <v>3122</v>
      </c>
    </row>
    <row r="5" spans="1:2">
      <c r="A5" s="231" t="s">
        <v>3165</v>
      </c>
      <c r="B5" s="231" t="s">
        <v>3123</v>
      </c>
    </row>
    <row r="6" spans="1:2">
      <c r="A6" s="231" t="s">
        <v>3096</v>
      </c>
      <c r="B6" s="231" t="s">
        <v>2915</v>
      </c>
    </row>
    <row r="7" spans="1:2">
      <c r="A7" s="231" t="s">
        <v>3135</v>
      </c>
      <c r="B7" s="231" t="s">
        <v>3124</v>
      </c>
    </row>
    <row r="8" spans="1:2">
      <c r="A8" s="231" t="s">
        <v>3153</v>
      </c>
      <c r="B8" s="231" t="s">
        <v>3412</v>
      </c>
    </row>
    <row r="9" spans="1:2">
      <c r="A9" s="231" t="s">
        <v>3198</v>
      </c>
      <c r="B9" s="231" t="s">
        <v>3126</v>
      </c>
    </row>
    <row r="10" spans="1:2">
      <c r="A10" s="231" t="s">
        <v>3012</v>
      </c>
      <c r="B10" s="231" t="s">
        <v>3127</v>
      </c>
    </row>
    <row r="11" spans="1:2">
      <c r="A11" s="231" t="s">
        <v>3099</v>
      </c>
      <c r="B11" s="231" t="s">
        <v>3128</v>
      </c>
    </row>
    <row r="12" spans="1:2">
      <c r="A12" s="46" t="s">
        <v>3132</v>
      </c>
      <c r="B12" s="231" t="s">
        <v>3129</v>
      </c>
    </row>
    <row r="13" spans="1:2">
      <c r="A13" s="46" t="s">
        <v>3132</v>
      </c>
      <c r="B13" s="231" t="s">
        <v>2916</v>
      </c>
    </row>
    <row r="14" spans="1:2">
      <c r="A14" s="46" t="s">
        <v>3132</v>
      </c>
      <c r="B14" s="231" t="s">
        <v>3166</v>
      </c>
    </row>
    <row r="15" spans="1:2">
      <c r="A15" s="46" t="s">
        <v>3132</v>
      </c>
      <c r="B15" s="231" t="s">
        <v>3130</v>
      </c>
    </row>
    <row r="16" spans="1:2">
      <c r="A16" s="46" t="s">
        <v>3132</v>
      </c>
      <c r="B16" s="231" t="s">
        <v>3168</v>
      </c>
    </row>
    <row r="17" spans="1:2">
      <c r="A17" s="46" t="s">
        <v>3132</v>
      </c>
      <c r="B17" s="231" t="s">
        <v>2917</v>
      </c>
    </row>
    <row r="18" spans="1:2">
      <c r="A18" s="46" t="s">
        <v>3132</v>
      </c>
      <c r="B18" s="231" t="s">
        <v>3169</v>
      </c>
    </row>
    <row r="19" spans="1:2">
      <c r="A19" s="46" t="s">
        <v>3132</v>
      </c>
      <c r="B19" s="231" t="s">
        <v>3170</v>
      </c>
    </row>
    <row r="20" spans="1:2">
      <c r="A20" s="46" t="s">
        <v>3132</v>
      </c>
      <c r="B20" s="231" t="s">
        <v>3402</v>
      </c>
    </row>
    <row r="21" spans="1:2">
      <c r="A21" s="46" t="s">
        <v>3132</v>
      </c>
      <c r="B21" s="231" t="s">
        <v>3403</v>
      </c>
    </row>
    <row r="22" spans="1:2">
      <c r="A22" s="46" t="s">
        <v>3132</v>
      </c>
      <c r="B22" s="231" t="s">
        <v>3404</v>
      </c>
    </row>
    <row r="23" spans="1:2">
      <c r="A23" s="46" t="s">
        <v>3132</v>
      </c>
      <c r="B23" s="231" t="s">
        <v>3405</v>
      </c>
    </row>
    <row r="24" spans="1:2">
      <c r="A24" s="46" t="s">
        <v>3132</v>
      </c>
      <c r="B24" s="231" t="s">
        <v>3406</v>
      </c>
    </row>
    <row r="25" spans="1:2">
      <c r="A25" s="46" t="s">
        <v>3132</v>
      </c>
      <c r="B25" s="231" t="s">
        <v>3407</v>
      </c>
    </row>
    <row r="26" spans="1:2">
      <c r="A26" s="46" t="s">
        <v>3132</v>
      </c>
      <c r="B26" s="231" t="s">
        <v>3408</v>
      </c>
    </row>
    <row r="27" spans="1:2">
      <c r="A27" s="46" t="s">
        <v>3132</v>
      </c>
      <c r="B27" s="231" t="s">
        <v>3409</v>
      </c>
    </row>
    <row r="28" spans="1:2">
      <c r="A28" s="46" t="s">
        <v>3132</v>
      </c>
      <c r="B28" s="231" t="s">
        <v>3410</v>
      </c>
    </row>
    <row r="29" spans="1:2">
      <c r="A29" s="46" t="s">
        <v>3132</v>
      </c>
      <c r="B29" s="231" t="s">
        <v>3413</v>
      </c>
    </row>
    <row r="30" spans="1:2">
      <c r="A30" s="46" t="s">
        <v>3132</v>
      </c>
      <c r="B30" s="231" t="s">
        <v>3120</v>
      </c>
    </row>
    <row r="31" spans="1:2">
      <c r="A31" s="46" t="s">
        <v>3132</v>
      </c>
      <c r="B31" s="231" t="s">
        <v>3132</v>
      </c>
    </row>
    <row r="32" spans="1:2">
      <c r="A32" s="46" t="s">
        <v>3132</v>
      </c>
      <c r="B32" s="46" t="s">
        <v>3132</v>
      </c>
    </row>
    <row r="33" spans="1:2">
      <c r="A33" s="46" t="s">
        <v>3132</v>
      </c>
      <c r="B33" s="46" t="s">
        <v>3132</v>
      </c>
    </row>
    <row r="34" spans="1:2">
      <c r="A34" s="46" t="s">
        <v>3132</v>
      </c>
      <c r="B34" s="46" t="s">
        <v>3132</v>
      </c>
    </row>
    <row r="35" spans="1:2">
      <c r="A35" s="46" t="s">
        <v>3132</v>
      </c>
      <c r="B35" s="46" t="s">
        <v>3132</v>
      </c>
    </row>
    <row r="36" spans="1:2">
      <c r="A36" s="46" t="s">
        <v>3132</v>
      </c>
      <c r="B36" s="46" t="s">
        <v>3132</v>
      </c>
    </row>
    <row r="37" spans="1:2">
      <c r="A37" s="46" t="s">
        <v>3132</v>
      </c>
      <c r="B37" s="46" t="s">
        <v>3132</v>
      </c>
    </row>
    <row r="38" spans="1:2">
      <c r="A38" s="46" t="s">
        <v>3132</v>
      </c>
      <c r="B38" s="46" t="s">
        <v>3132</v>
      </c>
    </row>
    <row r="39" spans="1:2">
      <c r="A39" s="46" t="s">
        <v>3132</v>
      </c>
      <c r="B39" s="46" t="s">
        <v>3132</v>
      </c>
    </row>
    <row r="40" spans="1:2">
      <c r="A40" s="46" t="s">
        <v>3132</v>
      </c>
      <c r="B40" s="46" t="s">
        <v>3132</v>
      </c>
    </row>
    <row r="41" spans="1:2">
      <c r="A41" s="46" t="s">
        <v>3132</v>
      </c>
      <c r="B41" s="46" t="s">
        <v>3132</v>
      </c>
    </row>
    <row r="42" spans="1:2">
      <c r="A42" s="46" t="s">
        <v>3132</v>
      </c>
      <c r="B42" s="46" t="s">
        <v>3132</v>
      </c>
    </row>
    <row r="43" spans="1:2">
      <c r="A43" s="46" t="s">
        <v>3132</v>
      </c>
      <c r="B43" s="46" t="s">
        <v>3132</v>
      </c>
    </row>
    <row r="44" spans="1:2">
      <c r="A44" s="46" t="s">
        <v>3132</v>
      </c>
      <c r="B44" s="46" t="s">
        <v>3132</v>
      </c>
    </row>
    <row r="45" spans="1:2">
      <c r="A45" s="46" t="s">
        <v>3132</v>
      </c>
      <c r="B45" s="46" t="s">
        <v>3132</v>
      </c>
    </row>
    <row r="46" spans="1:2">
      <c r="A46" s="46" t="s">
        <v>3132</v>
      </c>
      <c r="B46" s="46" t="s">
        <v>3132</v>
      </c>
    </row>
    <row r="47" spans="1:2">
      <c r="A47" s="46" t="s">
        <v>3132</v>
      </c>
      <c r="B47" s="46" t="s">
        <v>3132</v>
      </c>
    </row>
    <row r="48" spans="1:2">
      <c r="A48" s="46" t="s">
        <v>3132</v>
      </c>
      <c r="B48" s="46" t="s">
        <v>3132</v>
      </c>
    </row>
    <row r="49" spans="1:2">
      <c r="A49" s="46" t="s">
        <v>3132</v>
      </c>
      <c r="B49" s="46" t="s">
        <v>3132</v>
      </c>
    </row>
    <row r="50" spans="1:2">
      <c r="A50" s="46" t="s">
        <v>3132</v>
      </c>
      <c r="B50" s="46" t="s">
        <v>3132</v>
      </c>
    </row>
    <row r="51" spans="1:2">
      <c r="A51" s="46" t="s">
        <v>3132</v>
      </c>
      <c r="B51" s="46" t="s">
        <v>3132</v>
      </c>
    </row>
    <row r="52" spans="1:2">
      <c r="A52" s="46" t="s">
        <v>3132</v>
      </c>
      <c r="B52" s="46" t="s">
        <v>3132</v>
      </c>
    </row>
    <row r="53" spans="1:2">
      <c r="A53" s="46" t="s">
        <v>3132</v>
      </c>
      <c r="B53" s="46" t="s">
        <v>3132</v>
      </c>
    </row>
    <row r="54" spans="1:2">
      <c r="A54" s="46" t="s">
        <v>3132</v>
      </c>
      <c r="B54" s="46" t="s">
        <v>3132</v>
      </c>
    </row>
    <row r="55" spans="1:2">
      <c r="A55" s="46" t="s">
        <v>3132</v>
      </c>
      <c r="B55" s="46" t="s">
        <v>3132</v>
      </c>
    </row>
    <row r="56" spans="1:2">
      <c r="A56" s="46" t="s">
        <v>3132</v>
      </c>
      <c r="B56" s="46" t="s">
        <v>3132</v>
      </c>
    </row>
    <row r="57" spans="1:2">
      <c r="A57" s="46" t="s">
        <v>3132</v>
      </c>
      <c r="B57" s="46" t="s">
        <v>3132</v>
      </c>
    </row>
    <row r="58" spans="1:2">
      <c r="A58" s="46" t="s">
        <v>3132</v>
      </c>
      <c r="B58" s="46" t="s">
        <v>3132</v>
      </c>
    </row>
    <row r="59" spans="1:2">
      <c r="A59" s="46" t="s">
        <v>3132</v>
      </c>
      <c r="B59" s="46" t="s">
        <v>3132</v>
      </c>
    </row>
    <row r="60" spans="1:2">
      <c r="A60" s="46" t="s">
        <v>3132</v>
      </c>
      <c r="B60" s="46" t="s">
        <v>3132</v>
      </c>
    </row>
    <row r="61" spans="1:2">
      <c r="A61" s="46" t="s">
        <v>3132</v>
      </c>
      <c r="B61" s="46" t="s">
        <v>3132</v>
      </c>
    </row>
    <row r="62" spans="1:2">
      <c r="A62" s="46" t="s">
        <v>3132</v>
      </c>
      <c r="B62" s="46" t="s">
        <v>3132</v>
      </c>
    </row>
    <row r="63" spans="1:2">
      <c r="A63" s="46" t="s">
        <v>3132</v>
      </c>
      <c r="B63" s="46" t="s">
        <v>3132</v>
      </c>
    </row>
    <row r="64" spans="1:2">
      <c r="A64" s="46" t="s">
        <v>3132</v>
      </c>
      <c r="B64" s="46" t="s">
        <v>3132</v>
      </c>
    </row>
    <row r="65" spans="1:2">
      <c r="A65" s="46" t="s">
        <v>3132</v>
      </c>
      <c r="B65" s="46" t="s">
        <v>3132</v>
      </c>
    </row>
    <row r="66" spans="1:2">
      <c r="A66" s="46" t="s">
        <v>3132</v>
      </c>
      <c r="B66" s="46" t="s">
        <v>3132</v>
      </c>
    </row>
    <row r="67" spans="1:2">
      <c r="A67" s="46" t="s">
        <v>3132</v>
      </c>
      <c r="B67" s="46" t="s">
        <v>3132</v>
      </c>
    </row>
    <row r="68" spans="1:2">
      <c r="A68" s="46" t="s">
        <v>3132</v>
      </c>
      <c r="B68" s="46" t="s">
        <v>3132</v>
      </c>
    </row>
    <row r="69" spans="1:2">
      <c r="A69" s="46" t="s">
        <v>3132</v>
      </c>
      <c r="B69" s="46" t="s">
        <v>3132</v>
      </c>
    </row>
    <row r="70" spans="1:2">
      <c r="A70" s="46" t="s">
        <v>3132</v>
      </c>
      <c r="B70" s="46" t="s">
        <v>3132</v>
      </c>
    </row>
    <row r="71" spans="1:2">
      <c r="A71" s="46" t="s">
        <v>3132</v>
      </c>
      <c r="B71" s="46" t="s">
        <v>3132</v>
      </c>
    </row>
    <row r="72" spans="1:2">
      <c r="A72" s="46" t="s">
        <v>3132</v>
      </c>
      <c r="B72" s="46" t="s">
        <v>3132</v>
      </c>
    </row>
    <row r="73" spans="1:2">
      <c r="A73" s="46" t="s">
        <v>3132</v>
      </c>
      <c r="B73" s="46" t="s">
        <v>3132</v>
      </c>
    </row>
    <row r="74" spans="1:2">
      <c r="A74" s="46" t="s">
        <v>3132</v>
      </c>
      <c r="B74" s="46" t="s">
        <v>3132</v>
      </c>
    </row>
    <row r="75" spans="1:2">
      <c r="A75" s="46" t="s">
        <v>3132</v>
      </c>
      <c r="B75" s="46" t="s">
        <v>3132</v>
      </c>
    </row>
    <row r="76" spans="1:2">
      <c r="A76" s="46" t="s">
        <v>3132</v>
      </c>
      <c r="B76" s="46" t="s">
        <v>3132</v>
      </c>
    </row>
    <row r="77" spans="1:2">
      <c r="A77" s="46" t="s">
        <v>3132</v>
      </c>
      <c r="B77" s="46" t="s">
        <v>3132</v>
      </c>
    </row>
    <row r="78" spans="1:2">
      <c r="A78" s="46" t="s">
        <v>3132</v>
      </c>
      <c r="B78" s="46" t="s">
        <v>3132</v>
      </c>
    </row>
    <row r="79" spans="1:2">
      <c r="A79" s="46" t="s">
        <v>3132</v>
      </c>
      <c r="B79" s="46" t="s">
        <v>3132</v>
      </c>
    </row>
    <row r="80" spans="1:2">
      <c r="A80" s="46" t="s">
        <v>3132</v>
      </c>
      <c r="B80" s="46" t="s">
        <v>3132</v>
      </c>
    </row>
    <row r="81" spans="1:2">
      <c r="A81" s="46" t="s">
        <v>3132</v>
      </c>
      <c r="B81" s="46" t="s">
        <v>3132</v>
      </c>
    </row>
    <row r="82" spans="1:2">
      <c r="A82" s="46" t="s">
        <v>3132</v>
      </c>
      <c r="B82" s="46" t="s">
        <v>3132</v>
      </c>
    </row>
    <row r="83" spans="1:2">
      <c r="A83" s="46" t="s">
        <v>3132</v>
      </c>
      <c r="B83" s="46" t="s">
        <v>3132</v>
      </c>
    </row>
    <row r="84" spans="1:2">
      <c r="A84" s="46" t="s">
        <v>3132</v>
      </c>
      <c r="B84" s="46" t="s">
        <v>3132</v>
      </c>
    </row>
    <row r="85" spans="1:2">
      <c r="A85" s="46" t="s">
        <v>3132</v>
      </c>
      <c r="B85" s="46" t="s">
        <v>3132</v>
      </c>
    </row>
    <row r="86" spans="1:2">
      <c r="A86" s="46" t="s">
        <v>3132</v>
      </c>
      <c r="B86" s="46" t="s">
        <v>3132</v>
      </c>
    </row>
    <row r="87" spans="1:2">
      <c r="A87" s="46" t="s">
        <v>3132</v>
      </c>
      <c r="B87" s="46" t="s">
        <v>3132</v>
      </c>
    </row>
    <row r="88" spans="1:2">
      <c r="A88" s="46" t="s">
        <v>3132</v>
      </c>
      <c r="B88" s="46" t="s">
        <v>3132</v>
      </c>
    </row>
    <row r="89" spans="1:2">
      <c r="A89" s="46" t="s">
        <v>3132</v>
      </c>
      <c r="B89" s="46" t="s">
        <v>3132</v>
      </c>
    </row>
    <row r="90" spans="1:2">
      <c r="A90" s="46" t="s">
        <v>3132</v>
      </c>
      <c r="B90" s="46" t="s">
        <v>3132</v>
      </c>
    </row>
    <row r="91" spans="1:2">
      <c r="A91" s="46" t="s">
        <v>3132</v>
      </c>
      <c r="B91" s="46" t="s">
        <v>3132</v>
      </c>
    </row>
    <row r="92" spans="1:2">
      <c r="A92" s="46" t="s">
        <v>3132</v>
      </c>
      <c r="B92" s="46" t="s">
        <v>3132</v>
      </c>
    </row>
    <row r="93" spans="1:2">
      <c r="A93" s="46" t="s">
        <v>3132</v>
      </c>
      <c r="B93" s="46" t="s">
        <v>3132</v>
      </c>
    </row>
    <row r="94" spans="1:2">
      <c r="A94" s="46" t="s">
        <v>3132</v>
      </c>
      <c r="B94" s="46" t="s">
        <v>3132</v>
      </c>
    </row>
    <row r="95" spans="1:2">
      <c r="A95" s="46" t="s">
        <v>3132</v>
      </c>
      <c r="B95" s="46" t="s">
        <v>3132</v>
      </c>
    </row>
    <row r="96" spans="1:2">
      <c r="A96" s="46" t="s">
        <v>3132</v>
      </c>
      <c r="B96" s="46" t="s">
        <v>3132</v>
      </c>
    </row>
    <row r="97" spans="1:2">
      <c r="A97" s="46" t="s">
        <v>3132</v>
      </c>
      <c r="B97" s="46" t="s">
        <v>3132</v>
      </c>
    </row>
    <row r="98" spans="1:2">
      <c r="A98" s="46" t="s">
        <v>3132</v>
      </c>
      <c r="B98" s="46" t="s">
        <v>3132</v>
      </c>
    </row>
    <row r="99" spans="1:2">
      <c r="A99" s="46" t="s">
        <v>3132</v>
      </c>
      <c r="B99" s="46" t="s">
        <v>3132</v>
      </c>
    </row>
    <row r="100" spans="1:2">
      <c r="A100" s="46" t="s">
        <v>3132</v>
      </c>
      <c r="B100" s="46" t="s">
        <v>3132</v>
      </c>
    </row>
    <row r="101" spans="1:2">
      <c r="A101" s="46" t="s">
        <v>3132</v>
      </c>
      <c r="B101" s="46" t="s">
        <v>3132</v>
      </c>
    </row>
    <row r="102" spans="1:2">
      <c r="A102" s="46" t="s">
        <v>3132</v>
      </c>
      <c r="B102" s="46" t="s">
        <v>3132</v>
      </c>
    </row>
    <row r="103" spans="1:2">
      <c r="A103" s="46" t="s">
        <v>3132</v>
      </c>
      <c r="B103" s="46" t="s">
        <v>3132</v>
      </c>
    </row>
    <row r="104" spans="1:2">
      <c r="A104" s="46" t="s">
        <v>3132</v>
      </c>
      <c r="B104" s="46" t="s">
        <v>3132</v>
      </c>
    </row>
    <row r="105" spans="1:2">
      <c r="A105" s="46" t="s">
        <v>3132</v>
      </c>
      <c r="B105" s="46" t="s">
        <v>3132</v>
      </c>
    </row>
    <row r="106" spans="1:2">
      <c r="A106" s="46" t="s">
        <v>3132</v>
      </c>
      <c r="B106" s="46" t="s">
        <v>3132</v>
      </c>
    </row>
    <row r="107" spans="1:2">
      <c r="A107" s="46" t="s">
        <v>3132</v>
      </c>
      <c r="B107" s="46" t="s">
        <v>3132</v>
      </c>
    </row>
    <row r="108" spans="1:2">
      <c r="A108" s="46" t="s">
        <v>3132</v>
      </c>
      <c r="B108" s="46" t="s">
        <v>3132</v>
      </c>
    </row>
    <row r="109" spans="1:2">
      <c r="A109" s="46" t="s">
        <v>3132</v>
      </c>
      <c r="B109" s="46" t="s">
        <v>3132</v>
      </c>
    </row>
    <row r="110" spans="1:2">
      <c r="A110" s="46" t="s">
        <v>3132</v>
      </c>
      <c r="B110" s="46" t="s">
        <v>3132</v>
      </c>
    </row>
    <row r="111" spans="1:2">
      <c r="A111" s="46" t="s">
        <v>3132</v>
      </c>
      <c r="B111" s="46" t="s">
        <v>3132</v>
      </c>
    </row>
    <row r="112" spans="1:2">
      <c r="A112" s="46" t="s">
        <v>3132</v>
      </c>
      <c r="B112" s="46" t="s">
        <v>3132</v>
      </c>
    </row>
    <row r="113" spans="1:2">
      <c r="A113" s="46" t="s">
        <v>3132</v>
      </c>
      <c r="B113" s="46" t="s">
        <v>3132</v>
      </c>
    </row>
    <row r="114" spans="1:2">
      <c r="A114" s="46" t="s">
        <v>3132</v>
      </c>
      <c r="B114" s="46" t="s">
        <v>3132</v>
      </c>
    </row>
    <row r="115" spans="1:2">
      <c r="A115" s="46" t="s">
        <v>3132</v>
      </c>
      <c r="B115" s="46" t="s">
        <v>3132</v>
      </c>
    </row>
    <row r="116" spans="1:2">
      <c r="A116" s="46" t="s">
        <v>3132</v>
      </c>
      <c r="B116" s="46" t="s">
        <v>3132</v>
      </c>
    </row>
    <row r="117" spans="1:2">
      <c r="A117" s="46" t="s">
        <v>3132</v>
      </c>
      <c r="B117" s="46" t="s">
        <v>3132</v>
      </c>
    </row>
    <row r="118" spans="1:2">
      <c r="A118" s="46" t="s">
        <v>3132</v>
      </c>
      <c r="B118" s="46" t="s">
        <v>3132</v>
      </c>
    </row>
    <row r="119" spans="1:2">
      <c r="A119" s="46" t="s">
        <v>3132</v>
      </c>
      <c r="B119" s="46" t="s">
        <v>3132</v>
      </c>
    </row>
    <row r="120" spans="1:2">
      <c r="A120" s="46" t="s">
        <v>3132</v>
      </c>
      <c r="B120" s="46" t="s">
        <v>3132</v>
      </c>
    </row>
    <row r="121" spans="1:2">
      <c r="A121" s="46" t="s">
        <v>3132</v>
      </c>
      <c r="B121" s="46" t="s">
        <v>3132</v>
      </c>
    </row>
    <row r="122" spans="1:2">
      <c r="A122" s="46" t="s">
        <v>3132</v>
      </c>
      <c r="B122" s="46" t="s">
        <v>3132</v>
      </c>
    </row>
    <row r="123" spans="1:2">
      <c r="A123" s="46" t="s">
        <v>3132</v>
      </c>
      <c r="B123" s="46" t="s">
        <v>3132</v>
      </c>
    </row>
    <row r="124" spans="1:2">
      <c r="A124" s="46" t="s">
        <v>3132</v>
      </c>
      <c r="B124" s="46" t="s">
        <v>3132</v>
      </c>
    </row>
    <row r="125" spans="1:2">
      <c r="A125" s="46" t="s">
        <v>3132</v>
      </c>
      <c r="B125" s="46" t="s">
        <v>3132</v>
      </c>
    </row>
    <row r="126" spans="1:2">
      <c r="A126" s="46" t="s">
        <v>3132</v>
      </c>
      <c r="B126" s="46" t="s">
        <v>3132</v>
      </c>
    </row>
    <row r="127" spans="1:2">
      <c r="A127" s="46" t="s">
        <v>3132</v>
      </c>
      <c r="B127" s="46" t="s">
        <v>3132</v>
      </c>
    </row>
    <row r="128" spans="1:2">
      <c r="A128" s="46" t="s">
        <v>3132</v>
      </c>
      <c r="B128" s="46" t="s">
        <v>3132</v>
      </c>
    </row>
    <row r="129" spans="1:2">
      <c r="A129" s="46" t="s">
        <v>3132</v>
      </c>
      <c r="B129" s="46" t="s">
        <v>3132</v>
      </c>
    </row>
    <row r="130" spans="1:2">
      <c r="A130" s="46" t="s">
        <v>3132</v>
      </c>
      <c r="B130" s="46" t="s">
        <v>3132</v>
      </c>
    </row>
    <row r="131" spans="1:2">
      <c r="A131" s="46" t="s">
        <v>3132</v>
      </c>
      <c r="B131" s="46" t="s">
        <v>3132</v>
      </c>
    </row>
    <row r="132" spans="1:2">
      <c r="A132" s="46" t="s">
        <v>3132</v>
      </c>
      <c r="B132" s="46" t="s">
        <v>3132</v>
      </c>
    </row>
    <row r="133" spans="1:2">
      <c r="A133" s="46" t="s">
        <v>3132</v>
      </c>
      <c r="B133" s="46" t="s">
        <v>3132</v>
      </c>
    </row>
    <row r="134" spans="1:2">
      <c r="A134" s="46" t="s">
        <v>3132</v>
      </c>
      <c r="B134" s="46" t="s">
        <v>3132</v>
      </c>
    </row>
    <row r="135" spans="1:2">
      <c r="A135" s="46" t="s">
        <v>3132</v>
      </c>
      <c r="B135" s="46" t="s">
        <v>3132</v>
      </c>
    </row>
    <row r="136" spans="1:2">
      <c r="A136" s="46" t="s">
        <v>3132</v>
      </c>
      <c r="B136" s="46" t="s">
        <v>3132</v>
      </c>
    </row>
    <row r="137" spans="1:2">
      <c r="A137" s="46" t="s">
        <v>3132</v>
      </c>
      <c r="B137" s="46" t="s">
        <v>3132</v>
      </c>
    </row>
    <row r="138" spans="1:2">
      <c r="A138" s="46" t="s">
        <v>3132</v>
      </c>
      <c r="B138" s="46" t="s">
        <v>3132</v>
      </c>
    </row>
    <row r="139" spans="1:2">
      <c r="A139" s="46" t="s">
        <v>3132</v>
      </c>
      <c r="B139" s="46" t="s">
        <v>3132</v>
      </c>
    </row>
    <row r="140" spans="1:2">
      <c r="A140" s="46" t="s">
        <v>3132</v>
      </c>
      <c r="B140" s="46" t="s">
        <v>3132</v>
      </c>
    </row>
    <row r="141" spans="1:2">
      <c r="A141" s="46" t="s">
        <v>3132</v>
      </c>
      <c r="B141" s="46" t="s">
        <v>3132</v>
      </c>
    </row>
    <row r="142" spans="1:2">
      <c r="A142" s="46" t="s">
        <v>3132</v>
      </c>
      <c r="B142" s="46" t="s">
        <v>3132</v>
      </c>
    </row>
    <row r="143" spans="1:2">
      <c r="A143" s="46" t="s">
        <v>3132</v>
      </c>
      <c r="B143" s="46" t="s">
        <v>3132</v>
      </c>
    </row>
    <row r="144" spans="1:2">
      <c r="A144" s="46" t="s">
        <v>3132</v>
      </c>
      <c r="B144" s="46" t="s">
        <v>3132</v>
      </c>
    </row>
    <row r="145" spans="1:2">
      <c r="A145" s="46" t="s">
        <v>3132</v>
      </c>
      <c r="B145" s="46" t="s">
        <v>3132</v>
      </c>
    </row>
    <row r="146" spans="1:2">
      <c r="A146" s="46" t="s">
        <v>3132</v>
      </c>
      <c r="B146" s="46" t="s">
        <v>3132</v>
      </c>
    </row>
    <row r="147" spans="1:2">
      <c r="A147" s="46" t="s">
        <v>3132</v>
      </c>
      <c r="B147" s="46" t="s">
        <v>3132</v>
      </c>
    </row>
    <row r="148" spans="1:2">
      <c r="A148" s="46" t="s">
        <v>3132</v>
      </c>
      <c r="B148" s="46" t="s">
        <v>3132</v>
      </c>
    </row>
    <row r="149" spans="1:2">
      <c r="A149" s="46" t="s">
        <v>3132</v>
      </c>
      <c r="B149" s="46" t="s">
        <v>3132</v>
      </c>
    </row>
    <row r="150" spans="1:2">
      <c r="A150" s="46" t="s">
        <v>3132</v>
      </c>
      <c r="B150" s="46" t="s">
        <v>3132</v>
      </c>
    </row>
    <row r="151" spans="1:2">
      <c r="A151" s="46" t="s">
        <v>3132</v>
      </c>
      <c r="B151" s="46" t="s">
        <v>3132</v>
      </c>
    </row>
    <row r="152" spans="1:2">
      <c r="A152" s="46" t="s">
        <v>3132</v>
      </c>
      <c r="B152" s="46" t="s">
        <v>3132</v>
      </c>
    </row>
    <row r="153" spans="1:2">
      <c r="A153" s="46" t="s">
        <v>3132</v>
      </c>
      <c r="B153" s="46" t="s">
        <v>3132</v>
      </c>
    </row>
    <row r="154" spans="1:2">
      <c r="A154" s="46" t="s">
        <v>3132</v>
      </c>
      <c r="B154" s="46" t="s">
        <v>3132</v>
      </c>
    </row>
    <row r="155" spans="1:2">
      <c r="A155" s="46" t="s">
        <v>3132</v>
      </c>
      <c r="B155" s="46" t="s">
        <v>3132</v>
      </c>
    </row>
    <row r="156" spans="1:2">
      <c r="A156" s="46" t="s">
        <v>3132</v>
      </c>
      <c r="B156" s="46" t="s">
        <v>3132</v>
      </c>
    </row>
    <row r="157" spans="1:2">
      <c r="A157" s="46" t="s">
        <v>3132</v>
      </c>
      <c r="B157" s="46" t="s">
        <v>3132</v>
      </c>
    </row>
    <row r="158" spans="1:2">
      <c r="A158" s="46" t="s">
        <v>3132</v>
      </c>
      <c r="B158" s="46" t="s">
        <v>3132</v>
      </c>
    </row>
    <row r="159" spans="1:2">
      <c r="A159" s="46" t="s">
        <v>3132</v>
      </c>
      <c r="B159" s="46" t="s">
        <v>3132</v>
      </c>
    </row>
    <row r="160" spans="1:2">
      <c r="A160" s="46" t="s">
        <v>3132</v>
      </c>
      <c r="B160" s="46" t="s">
        <v>3132</v>
      </c>
    </row>
    <row r="161" spans="1:2">
      <c r="A161" s="46" t="s">
        <v>3132</v>
      </c>
      <c r="B161" s="46" t="s">
        <v>3132</v>
      </c>
    </row>
    <row r="162" spans="1:2">
      <c r="A162" s="46" t="s">
        <v>3132</v>
      </c>
      <c r="B162" s="46" t="s">
        <v>3132</v>
      </c>
    </row>
    <row r="163" spans="1:2">
      <c r="A163" s="46" t="s">
        <v>3132</v>
      </c>
      <c r="B163" s="46" t="s">
        <v>3132</v>
      </c>
    </row>
    <row r="164" spans="1:2">
      <c r="A164" s="46" t="s">
        <v>3132</v>
      </c>
      <c r="B164" s="46" t="s">
        <v>3132</v>
      </c>
    </row>
    <row r="165" spans="1:2">
      <c r="A165" s="46" t="s">
        <v>3132</v>
      </c>
      <c r="B165" s="46" t="s">
        <v>3132</v>
      </c>
    </row>
    <row r="166" spans="1:2">
      <c r="A166" s="46" t="s">
        <v>3132</v>
      </c>
      <c r="B166" s="46" t="s">
        <v>3132</v>
      </c>
    </row>
    <row r="167" spans="1:2">
      <c r="A167" s="46" t="s">
        <v>3132</v>
      </c>
      <c r="B167" s="46" t="s">
        <v>3132</v>
      </c>
    </row>
    <row r="168" spans="1:2">
      <c r="A168" s="46" t="s">
        <v>3132</v>
      </c>
      <c r="B168" s="46" t="s">
        <v>3132</v>
      </c>
    </row>
    <row r="169" spans="1:2">
      <c r="A169" s="46" t="s">
        <v>3132</v>
      </c>
      <c r="B169" s="46" t="s">
        <v>3132</v>
      </c>
    </row>
    <row r="170" spans="1:2">
      <c r="A170" s="46" t="s">
        <v>3132</v>
      </c>
      <c r="B170" s="46" t="s">
        <v>3132</v>
      </c>
    </row>
    <row r="171" spans="1:2">
      <c r="A171" s="46" t="s">
        <v>3132</v>
      </c>
      <c r="B171" s="46" t="s">
        <v>3132</v>
      </c>
    </row>
    <row r="172" spans="1:2">
      <c r="A172" s="46" t="s">
        <v>3132</v>
      </c>
      <c r="B172" s="46" t="s">
        <v>3132</v>
      </c>
    </row>
    <row r="173" spans="1:2">
      <c r="A173" s="46" t="s">
        <v>3132</v>
      </c>
      <c r="B173" s="46" t="s">
        <v>3132</v>
      </c>
    </row>
    <row r="174" spans="1:2">
      <c r="A174" s="46" t="s">
        <v>3132</v>
      </c>
      <c r="B174" s="46" t="s">
        <v>3132</v>
      </c>
    </row>
    <row r="175" spans="1:2">
      <c r="A175" s="46" t="s">
        <v>3132</v>
      </c>
      <c r="B175" s="46" t="s">
        <v>3132</v>
      </c>
    </row>
    <row r="176" spans="1:2">
      <c r="A176" s="46" t="s">
        <v>3132</v>
      </c>
      <c r="B176" s="46" t="s">
        <v>3132</v>
      </c>
    </row>
    <row r="177" spans="1:2">
      <c r="A177" s="46" t="s">
        <v>3132</v>
      </c>
      <c r="B177" s="46" t="s">
        <v>3132</v>
      </c>
    </row>
    <row r="178" spans="1:2">
      <c r="A178" s="46" t="s">
        <v>3132</v>
      </c>
      <c r="B178" s="46" t="s">
        <v>3132</v>
      </c>
    </row>
    <row r="179" spans="1:2">
      <c r="A179" s="46" t="s">
        <v>3132</v>
      </c>
      <c r="B179" s="46" t="s">
        <v>3132</v>
      </c>
    </row>
    <row r="180" spans="1:2">
      <c r="A180" s="46" t="s">
        <v>3132</v>
      </c>
      <c r="B180" s="46" t="s">
        <v>3132</v>
      </c>
    </row>
    <row r="181" spans="1:2">
      <c r="A181" s="46" t="s">
        <v>3132</v>
      </c>
      <c r="B181" s="46" t="s">
        <v>3132</v>
      </c>
    </row>
    <row r="182" spans="1:2">
      <c r="A182" s="46" t="s">
        <v>3132</v>
      </c>
      <c r="B182" s="46" t="s">
        <v>3132</v>
      </c>
    </row>
    <row r="183" spans="1:2">
      <c r="A183" s="46" t="s">
        <v>3132</v>
      </c>
      <c r="B183" s="46" t="s">
        <v>3132</v>
      </c>
    </row>
    <row r="184" spans="1:2">
      <c r="A184" s="46" t="s">
        <v>3132</v>
      </c>
      <c r="B184" s="46" t="s">
        <v>3132</v>
      </c>
    </row>
    <row r="185" spans="1:2">
      <c r="A185" s="46" t="s">
        <v>3132</v>
      </c>
      <c r="B185" s="46" t="s">
        <v>3132</v>
      </c>
    </row>
    <row r="186" spans="1:2">
      <c r="A186" s="46" t="s">
        <v>3132</v>
      </c>
      <c r="B186" s="46" t="s">
        <v>3132</v>
      </c>
    </row>
    <row r="187" spans="1:2">
      <c r="A187" s="46" t="s">
        <v>3132</v>
      </c>
      <c r="B187" s="46" t="s">
        <v>3132</v>
      </c>
    </row>
    <row r="188" spans="1:2">
      <c r="A188" s="46" t="s">
        <v>3132</v>
      </c>
      <c r="B188" s="46" t="s">
        <v>3132</v>
      </c>
    </row>
    <row r="189" spans="1:2">
      <c r="A189" s="46" t="s">
        <v>3132</v>
      </c>
      <c r="B189" s="46" t="s">
        <v>3132</v>
      </c>
    </row>
    <row r="190" spans="1:2">
      <c r="A190" s="46" t="s">
        <v>3132</v>
      </c>
      <c r="B190" s="46" t="s">
        <v>3132</v>
      </c>
    </row>
    <row r="191" spans="1:2">
      <c r="A191" s="46" t="s">
        <v>3132</v>
      </c>
      <c r="B191" s="46" t="s">
        <v>3132</v>
      </c>
    </row>
    <row r="192" spans="1:2">
      <c r="A192" s="46" t="s">
        <v>3132</v>
      </c>
      <c r="B192" s="46" t="s">
        <v>3132</v>
      </c>
    </row>
    <row r="193" spans="1:2">
      <c r="A193" s="46" t="s">
        <v>3132</v>
      </c>
      <c r="B193" s="46" t="s">
        <v>3132</v>
      </c>
    </row>
    <row r="194" spans="1:2">
      <c r="A194" s="46" t="s">
        <v>3132</v>
      </c>
      <c r="B194" s="46" t="s">
        <v>3132</v>
      </c>
    </row>
    <row r="195" spans="1:2">
      <c r="A195" s="46" t="s">
        <v>3132</v>
      </c>
      <c r="B195" s="46" t="s">
        <v>3132</v>
      </c>
    </row>
    <row r="196" spans="1:2">
      <c r="A196" s="46" t="s">
        <v>3132</v>
      </c>
      <c r="B196" s="46" t="s">
        <v>3132</v>
      </c>
    </row>
    <row r="197" spans="1:2">
      <c r="A197" s="46" t="s">
        <v>3132</v>
      </c>
      <c r="B197" s="46" t="s">
        <v>3132</v>
      </c>
    </row>
    <row r="198" spans="1:2">
      <c r="A198" s="46" t="s">
        <v>3132</v>
      </c>
      <c r="B198" s="46" t="s">
        <v>3132</v>
      </c>
    </row>
    <row r="199" spans="1:2">
      <c r="A199" s="46" t="s">
        <v>3132</v>
      </c>
      <c r="B199" s="46" t="s">
        <v>3132</v>
      </c>
    </row>
    <row r="200" spans="1:2">
      <c r="A200" s="46" t="s">
        <v>3132</v>
      </c>
      <c r="B200" s="46" t="s">
        <v>3132</v>
      </c>
    </row>
  </sheetData>
  <phoneticPr fontId="16" type="noConversion"/>
  <pageMargins left="0.75" right="0.75" top="1" bottom="1" header="0.5" footer="0.5"/>
  <headerFooter alignWithMargins="0"/>
  <drawing r:id="rId1"/>
  <legacyDrawing r:id="rId2"/>
  <controls>
    <mc:AlternateContent xmlns:mc="http://schemas.openxmlformats.org/markup-compatibility/2006">
      <mc:Choice Requires="x14">
        <control shapeId="38913" r:id="rId3" name="cmdGetListAllSheets">
          <controlPr autoLine="0" r:id="rId4">
            <anchor moveWithCells="1">
              <from>
                <xdr:col>3</xdr:col>
                <xdr:colOff>0</xdr:colOff>
                <xdr:row>2</xdr:row>
                <xdr:rowOff>0</xdr:rowOff>
              </from>
              <to>
                <xdr:col>6</xdr:col>
                <xdr:colOff>333375</xdr:colOff>
                <xdr:row>4</xdr:row>
                <xdr:rowOff>19050</xdr:rowOff>
              </to>
            </anchor>
          </controlPr>
        </control>
      </mc:Choice>
      <mc:Fallback>
        <control shapeId="38913" r:id="rId3" name="cmdGetListAllSheets"/>
      </mc:Fallback>
    </mc:AlternateContent>
  </control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_et_union" enableFormatConditionsCalculation="0">
    <tabColor indexed="47"/>
  </sheetPr>
  <dimension ref="A2:Z22"/>
  <sheetViews>
    <sheetView showGridLines="0" zoomScaleNormal="100" workbookViewId="0">
      <selection activeCell="A19" sqref="A19:IV22"/>
    </sheetView>
  </sheetViews>
  <sheetFormatPr defaultRowHeight="18" customHeight="1"/>
  <cols>
    <col min="1" max="1" width="16.42578125" style="2" bestFit="1" customWidth="1"/>
    <col min="2" max="7" width="9.140625" style="2"/>
    <col min="8" max="8" width="2" style="2" customWidth="1"/>
    <col min="9" max="9" width="9.140625" style="2"/>
    <col min="10" max="11" width="2.140625" style="2" customWidth="1"/>
    <col min="12" max="12" width="9.140625" style="2"/>
    <col min="13" max="13" width="2.140625" style="45" customWidth="1"/>
    <col min="14" max="14" width="11.5703125" style="45" bestFit="1" customWidth="1"/>
    <col min="15" max="16" width="9.140625" style="45"/>
    <col min="17" max="25" width="9.140625" style="2"/>
    <col min="26" max="26" width="9.140625" style="47"/>
    <col min="27" max="16384" width="9.140625" style="2"/>
  </cols>
  <sheetData>
    <row r="2" spans="1:26" s="48" customFormat="1" ht="18" customHeight="1">
      <c r="A2" s="75" t="s">
        <v>2842</v>
      </c>
      <c r="B2" s="75"/>
      <c r="C2" s="75"/>
      <c r="D2" s="75"/>
      <c r="E2" s="75"/>
      <c r="F2" s="75"/>
      <c r="G2" s="75"/>
      <c r="H2" s="75"/>
      <c r="I2" s="75"/>
      <c r="J2" s="75"/>
      <c r="K2" s="75"/>
      <c r="L2" s="75"/>
      <c r="M2" s="76"/>
      <c r="N2" s="76"/>
      <c r="O2" s="76"/>
      <c r="P2" s="76"/>
      <c r="Q2" s="75"/>
      <c r="R2" s="75"/>
      <c r="S2" s="75"/>
      <c r="T2" s="75"/>
      <c r="U2" s="75"/>
      <c r="V2" s="75"/>
      <c r="W2" s="75"/>
      <c r="X2" s="75"/>
      <c r="Y2" s="75"/>
      <c r="Z2" s="77"/>
    </row>
    <row r="4" spans="1:26" s="56" customFormat="1" ht="18" customHeight="1">
      <c r="A4" s="61"/>
      <c r="B4" s="68"/>
      <c r="C4" s="63"/>
      <c r="D4" s="173"/>
      <c r="E4" s="167"/>
      <c r="F4" s="182"/>
      <c r="G4" s="263"/>
      <c r="H4" s="235"/>
      <c r="I4" s="236"/>
      <c r="J4" s="168"/>
      <c r="K4" s="235"/>
      <c r="L4" s="236"/>
      <c r="M4" s="168"/>
      <c r="N4" s="235"/>
      <c r="O4" s="236"/>
      <c r="P4" s="270"/>
      <c r="Q4" s="179"/>
    </row>
    <row r="5" spans="1:26" ht="18" customHeight="1">
      <c r="E5" s="283"/>
    </row>
    <row r="6" spans="1:26" s="48" customFormat="1" ht="18" customHeight="1">
      <c r="A6" s="75" t="s">
        <v>3381</v>
      </c>
      <c r="B6" s="75"/>
      <c r="C6" s="75"/>
      <c r="D6" s="75"/>
      <c r="E6" s="284"/>
      <c r="F6" s="75"/>
      <c r="G6" s="75"/>
      <c r="H6" s="75"/>
      <c r="I6" s="75"/>
      <c r="J6" s="75"/>
      <c r="K6" s="75"/>
      <c r="L6" s="75"/>
      <c r="M6" s="76"/>
      <c r="N6" s="76"/>
      <c r="O6" s="76"/>
      <c r="P6" s="76"/>
      <c r="Q6" s="75"/>
      <c r="R6" s="75"/>
      <c r="S6" s="75"/>
      <c r="T6" s="75"/>
      <c r="U6" s="75"/>
      <c r="V6" s="75"/>
      <c r="W6" s="75"/>
      <c r="X6" s="75"/>
      <c r="Y6" s="75"/>
      <c r="Z6" s="77"/>
    </row>
    <row r="7" spans="1:26" ht="18" customHeight="1">
      <c r="E7" s="283"/>
    </row>
    <row r="8" spans="1:26" s="56" customFormat="1" ht="18" customHeight="1">
      <c r="A8" s="61"/>
      <c r="B8" s="68"/>
      <c r="C8" s="63"/>
      <c r="D8" s="173"/>
      <c r="E8" s="167"/>
      <c r="F8" s="182"/>
      <c r="G8" s="263"/>
      <c r="H8" s="160" t="s">
        <v>2815</v>
      </c>
      <c r="I8" s="236"/>
      <c r="J8" s="168" t="s">
        <v>2816</v>
      </c>
      <c r="K8" s="160" t="s">
        <v>2815</v>
      </c>
      <c r="L8" s="236"/>
      <c r="M8" s="168" t="s">
        <v>2816</v>
      </c>
      <c r="N8" s="160" t="s">
        <v>2815</v>
      </c>
      <c r="O8" s="236"/>
      <c r="P8" s="268" t="s">
        <v>2816</v>
      </c>
      <c r="Q8" s="179"/>
    </row>
    <row r="10" spans="1:26" s="48" customFormat="1" ht="18" customHeight="1">
      <c r="A10" s="329" t="s">
        <v>3475</v>
      </c>
      <c r="B10" s="75"/>
      <c r="C10" s="75"/>
      <c r="D10" s="75"/>
      <c r="E10" s="284"/>
      <c r="F10" s="75"/>
      <c r="G10" s="75"/>
      <c r="H10" s="75"/>
      <c r="I10" s="75"/>
      <c r="J10" s="75"/>
      <c r="K10" s="75"/>
      <c r="L10" s="75"/>
      <c r="M10" s="76"/>
      <c r="N10" s="76"/>
      <c r="O10" s="76"/>
      <c r="P10" s="76"/>
      <c r="Q10" s="75"/>
      <c r="R10" s="75"/>
      <c r="S10" s="75"/>
      <c r="T10" s="75"/>
      <c r="U10" s="75"/>
      <c r="V10" s="75"/>
      <c r="W10" s="75"/>
      <c r="X10" s="75"/>
      <c r="Y10" s="75"/>
      <c r="Z10" s="77"/>
    </row>
    <row r="12" spans="1:26" s="56" customFormat="1" ht="18" customHeight="1">
      <c r="A12" s="61"/>
      <c r="B12" s="68"/>
      <c r="C12" s="63"/>
      <c r="D12" s="173"/>
      <c r="E12" s="167" t="s">
        <v>3149</v>
      </c>
      <c r="F12" s="326" t="str">
        <f>"Нематериальные поисковые активы (стр."&amp;Актив!$G$16&amp;"), в том числе:"</f>
        <v>Нематериальные поисковые активы (стр.1130), в том числе:</v>
      </c>
      <c r="G12" s="167"/>
      <c r="H12" s="240" t="str">
        <f>IF(Актив!H$16="(","(","")</f>
        <v/>
      </c>
      <c r="I12" s="225">
        <f>Актив!I$16</f>
        <v>0</v>
      </c>
      <c r="J12" s="241" t="str">
        <f>IF(H12="(",")","")</f>
        <v/>
      </c>
      <c r="K12" s="240" t="str">
        <f>IF(Актив!K$16="(","(","")</f>
        <v/>
      </c>
      <c r="L12" s="225">
        <f>Актив!L$16</f>
        <v>0</v>
      </c>
      <c r="M12" s="241" t="str">
        <f>IF(K12="(",")","")</f>
        <v/>
      </c>
      <c r="N12" s="240" t="str">
        <f>IF(Актив!N$16="(","(","")</f>
        <v/>
      </c>
      <c r="O12" s="225">
        <f>Актив!O$16</f>
        <v>0</v>
      </c>
      <c r="P12" s="267" t="str">
        <f>IF(N12="(",")","")</f>
        <v/>
      </c>
      <c r="Q12" s="179"/>
    </row>
    <row r="13" spans="1:26" s="56" customFormat="1" ht="18" customHeight="1">
      <c r="A13" s="61"/>
      <c r="B13" s="68"/>
      <c r="C13" s="63"/>
      <c r="D13" s="173"/>
      <c r="E13" s="167" t="s">
        <v>2932</v>
      </c>
      <c r="F13" s="182"/>
      <c r="G13" s="327" t="str">
        <f>Актив!$G$16&amp;"1"</f>
        <v>11301</v>
      </c>
      <c r="H13" s="235"/>
      <c r="I13" s="236"/>
      <c r="J13" s="168"/>
      <c r="K13" s="235"/>
      <c r="L13" s="236"/>
      <c r="M13" s="168"/>
      <c r="N13" s="235"/>
      <c r="O13" s="236"/>
      <c r="P13" s="268"/>
      <c r="Q13" s="179"/>
    </row>
    <row r="14" spans="1:26" s="56" customFormat="1" ht="18" customHeight="1">
      <c r="A14" s="61"/>
      <c r="B14" s="68"/>
      <c r="C14" s="63"/>
      <c r="D14" s="173"/>
      <c r="E14" s="167" t="s">
        <v>2832</v>
      </c>
      <c r="F14" s="182"/>
      <c r="G14" s="327" t="str">
        <f>Актив!$G$16&amp;"2"</f>
        <v>11302</v>
      </c>
      <c r="H14" s="235"/>
      <c r="I14" s="236"/>
      <c r="J14" s="168"/>
      <c r="K14" s="235"/>
      <c r="L14" s="236"/>
      <c r="M14" s="168"/>
      <c r="N14" s="235"/>
      <c r="O14" s="236"/>
      <c r="P14" s="268"/>
      <c r="Q14" s="179"/>
    </row>
    <row r="15" spans="1:26" s="56" customFormat="1" ht="18" customHeight="1">
      <c r="A15" s="61"/>
      <c r="B15" s="68"/>
      <c r="C15" s="63"/>
      <c r="D15" s="173"/>
      <c r="E15" s="275"/>
      <c r="F15" s="169" t="s">
        <v>2841</v>
      </c>
      <c r="G15" s="328"/>
      <c r="H15" s="170"/>
      <c r="I15" s="171"/>
      <c r="J15" s="171"/>
      <c r="K15" s="170"/>
      <c r="L15" s="171"/>
      <c r="M15" s="171"/>
      <c r="N15" s="171"/>
      <c r="O15" s="171"/>
      <c r="P15" s="172"/>
      <c r="Q15" s="179"/>
    </row>
    <row r="17" spans="1:26" s="48" customFormat="1" ht="18" customHeight="1">
      <c r="A17" s="329" t="s">
        <v>3476</v>
      </c>
      <c r="B17" s="75"/>
      <c r="C17" s="75"/>
      <c r="D17" s="75"/>
      <c r="E17" s="284"/>
      <c r="F17" s="75"/>
      <c r="G17" s="75"/>
      <c r="H17" s="75"/>
      <c r="I17" s="75"/>
      <c r="J17" s="75"/>
      <c r="K17" s="75"/>
      <c r="L17" s="75"/>
      <c r="M17" s="76"/>
      <c r="N17" s="76"/>
      <c r="O17" s="76"/>
      <c r="P17" s="76"/>
      <c r="Q17" s="75"/>
      <c r="R17" s="75"/>
      <c r="S17" s="75"/>
      <c r="T17" s="75"/>
      <c r="U17" s="75"/>
      <c r="V17" s="75"/>
      <c r="W17" s="75"/>
      <c r="X17" s="75"/>
      <c r="Y17" s="75"/>
      <c r="Z17" s="77"/>
    </row>
    <row r="19" spans="1:26" s="56" customFormat="1" ht="18" customHeight="1">
      <c r="A19" s="61"/>
      <c r="B19" s="68"/>
      <c r="C19" s="63"/>
      <c r="D19" s="173"/>
      <c r="E19" s="167" t="s">
        <v>2839</v>
      </c>
      <c r="F19" s="326" t="str">
        <f>"Материальные поисковые активы (стр."&amp;Актив!$G$17&amp;"), в том числе:"</f>
        <v>Материальные поисковые активы (стр.1140), в том числе:</v>
      </c>
      <c r="G19" s="327"/>
      <c r="H19" s="240" t="str">
        <f>IF(Актив!H$17="(","(","")</f>
        <v/>
      </c>
      <c r="I19" s="225">
        <f>Актив!I$17</f>
        <v>0</v>
      </c>
      <c r="J19" s="241" t="str">
        <f>IF(H19="(",")","")</f>
        <v/>
      </c>
      <c r="K19" s="240" t="str">
        <f>IF(Актив!K$17="(","(","")</f>
        <v/>
      </c>
      <c r="L19" s="225">
        <f>Актив!L$17</f>
        <v>0</v>
      </c>
      <c r="M19" s="241" t="str">
        <f>IF(K19="(",")","")</f>
        <v/>
      </c>
      <c r="N19" s="240" t="str">
        <f>IF(Актив!N$17="(","(","")</f>
        <v/>
      </c>
      <c r="O19" s="225">
        <f>Актив!O$17</f>
        <v>0</v>
      </c>
      <c r="P19" s="267" t="str">
        <f>IF(N19="(",")","")</f>
        <v/>
      </c>
      <c r="Q19" s="179"/>
    </row>
    <row r="20" spans="1:26" s="56" customFormat="1" ht="18" customHeight="1">
      <c r="A20" s="61"/>
      <c r="B20" s="68"/>
      <c r="C20" s="63"/>
      <c r="D20" s="173"/>
      <c r="E20" s="167" t="s">
        <v>2933</v>
      </c>
      <c r="F20" s="182"/>
      <c r="G20" s="327" t="str">
        <f>Актив!$G$17&amp;"1"</f>
        <v>11401</v>
      </c>
      <c r="H20" s="235"/>
      <c r="I20" s="236"/>
      <c r="J20" s="168"/>
      <c r="K20" s="235"/>
      <c r="L20" s="236"/>
      <c r="M20" s="168"/>
      <c r="N20" s="235"/>
      <c r="O20" s="236"/>
      <c r="P20" s="268"/>
      <c r="Q20" s="179"/>
    </row>
    <row r="21" spans="1:26" s="56" customFormat="1" ht="18" customHeight="1">
      <c r="A21" s="61"/>
      <c r="B21" s="68"/>
      <c r="C21" s="63"/>
      <c r="D21" s="173"/>
      <c r="E21" s="167" t="s">
        <v>3263</v>
      </c>
      <c r="F21" s="182"/>
      <c r="G21" s="327" t="str">
        <f>Актив!$G$17&amp;"2"</f>
        <v>11402</v>
      </c>
      <c r="H21" s="235"/>
      <c r="I21" s="236"/>
      <c r="J21" s="168"/>
      <c r="K21" s="235"/>
      <c r="L21" s="236"/>
      <c r="M21" s="168"/>
      <c r="N21" s="235"/>
      <c r="O21" s="236"/>
      <c r="P21" s="268"/>
      <c r="Q21" s="179"/>
    </row>
    <row r="22" spans="1:26" s="56" customFormat="1" ht="18" customHeight="1">
      <c r="A22" s="61"/>
      <c r="B22" s="68"/>
      <c r="C22" s="63"/>
      <c r="D22" s="173"/>
      <c r="E22" s="275"/>
      <c r="F22" s="169" t="s">
        <v>2841</v>
      </c>
      <c r="G22" s="328"/>
      <c r="H22" s="170"/>
      <c r="I22" s="171"/>
      <c r="J22" s="171"/>
      <c r="K22" s="170"/>
      <c r="L22" s="171"/>
      <c r="M22" s="171"/>
      <c r="N22" s="171"/>
      <c r="O22" s="171"/>
      <c r="P22" s="172"/>
      <c r="Q22" s="179"/>
    </row>
  </sheetData>
  <sheetProtection formatColumns="0" formatRows="0"/>
  <phoneticPr fontId="16" type="noConversion"/>
  <dataValidations count="6">
    <dataValidation allowBlank="1" showInputMessage="1" sqref="F13:F14 F20:F21 F8 F4"/>
    <dataValidation type="whole" allowBlank="1" showInputMessage="1" showErrorMessage="1" errorTitle="Внимание" error="Допускается ввод только целых не отрицательных чисел!" prompt="Если Вам необходимо указать отрицательное значение, то в ячейке слева поставьте '('" sqref="L20:L21 I20:I21 O13:O14 L13:L14 I13:I14 O20:O21 L8 I8 O8 I4 L4 O4">
      <formula1>0</formula1>
      <formula2>9.99999999999999E+23</formula2>
    </dataValidation>
    <dataValidation type="list" allowBlank="1" showDropDown="1" showInputMessage="1" showErrorMessage="1" errorTitle="Внимание" error="Возможен ввод только символа '('!" sqref="K20:K21 N20:N21 H13:H14 K13:K14 N13:N14 H20:H21 N4 K4 H4">
      <formula1>"("</formula1>
    </dataValidation>
    <dataValidation type="decimal" allowBlank="1" showInputMessage="1" showErrorMessage="1" sqref="L19 I19 O19 L12 I12 O12">
      <formula1>-9.99999999999999E+40</formula1>
      <formula2>9.99999999999999E+22</formula2>
    </dataValidation>
    <dataValidation type="decimal" allowBlank="1" showInputMessage="1" showErrorMessage="1" sqref="L22:P22 I22:J22 I15:J15 L15:P15">
      <formula1>0</formula1>
      <formula2>9.99999999999999E+22</formula2>
    </dataValidation>
    <dataValidation type="textLength" operator="lessThanOrEqual" allowBlank="1" showInputMessage="1" showErrorMessage="1" errorTitle="Ошибка" error="Допускается ввод не более 900 символов!" sqref="G4 G8">
      <formula1>900</formula1>
    </dataValidation>
  </dataValidations>
  <hyperlinks>
    <hyperlink ref="F15" location="'Расшифровка показателей'!A1" tooltip="Добавить строку" display="Добавить строку"/>
    <hyperlink ref="F22" location="'Расшифровка показателей'!A1" tooltip="Добавить строку" display="Добавить строку"/>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_TEHSHEET" enableFormatConditionsCalculation="0">
    <tabColor indexed="47"/>
  </sheetPr>
  <dimension ref="A1:CS86"/>
  <sheetViews>
    <sheetView showGridLines="0" zoomScaleNormal="100" workbookViewId="0">
      <selection activeCell="L26" sqref="L26:T26"/>
    </sheetView>
  </sheetViews>
  <sheetFormatPr defaultRowHeight="11.25"/>
  <cols>
    <col min="1" max="1" width="32.5703125" style="53" bestFit="1" customWidth="1"/>
    <col min="2" max="2" width="18.7109375" style="39" bestFit="1" customWidth="1"/>
    <col min="3" max="3" width="14.140625" style="37" customWidth="1"/>
    <col min="4" max="4" width="8.28515625" style="37" customWidth="1"/>
    <col min="5" max="5" width="19" style="37" bestFit="1" customWidth="1"/>
    <col min="6" max="8" width="12.28515625" style="37" bestFit="1" customWidth="1"/>
    <col min="9" max="9" width="38" style="37" customWidth="1"/>
    <col min="10" max="10" width="9.140625" style="37"/>
    <col min="11" max="11" width="34.42578125" style="37" bestFit="1" customWidth="1"/>
    <col min="12" max="12" width="2.42578125" style="37" customWidth="1"/>
    <col min="13" max="13" width="12.42578125" style="37" bestFit="1" customWidth="1"/>
    <col min="14" max="15" width="2.42578125" style="37" customWidth="1"/>
    <col min="16" max="16" width="12.42578125" style="37" customWidth="1"/>
    <col min="17" max="18" width="2.42578125" style="37" customWidth="1"/>
    <col min="19" max="19" width="12.5703125" style="37" customWidth="1"/>
    <col min="20" max="20" width="2.42578125" style="37" customWidth="1"/>
    <col min="21" max="21" width="11.5703125" style="37" customWidth="1"/>
    <col min="22" max="22" width="2.42578125" style="37" customWidth="1"/>
    <col min="23" max="23" width="9.140625" style="37"/>
    <col min="24" max="24" width="4.5703125" style="37" bestFit="1" customWidth="1"/>
    <col min="25" max="25" width="36" style="37" bestFit="1" customWidth="1"/>
    <col min="26" max="26" width="5" style="37" bestFit="1" customWidth="1"/>
    <col min="27" max="16384" width="9.140625" style="37"/>
  </cols>
  <sheetData>
    <row r="1" spans="1:97" ht="22.5">
      <c r="A1" s="466" t="s">
        <v>3019</v>
      </c>
      <c r="B1" s="36" t="s">
        <v>3077</v>
      </c>
      <c r="C1" s="36" t="s">
        <v>3073</v>
      </c>
      <c r="D1" s="36" t="s">
        <v>3074</v>
      </c>
      <c r="E1" s="38" t="s">
        <v>2889</v>
      </c>
      <c r="F1" s="38" t="s">
        <v>2927</v>
      </c>
      <c r="G1" s="38" t="s">
        <v>2929</v>
      </c>
      <c r="H1" s="38" t="s">
        <v>2928</v>
      </c>
      <c r="I1" s="271" t="s">
        <v>3386</v>
      </c>
      <c r="K1" s="228" t="s">
        <v>2903</v>
      </c>
      <c r="X1" s="468" t="s">
        <v>3415</v>
      </c>
      <c r="Y1" s="468"/>
      <c r="Z1" s="468"/>
      <c r="CS1" s="54"/>
    </row>
    <row r="2" spans="1:97" ht="12.75">
      <c r="A2" s="466"/>
      <c r="B2" s="39" t="s">
        <v>2844</v>
      </c>
      <c r="C2" s="229" t="s">
        <v>3075</v>
      </c>
      <c r="D2" s="41">
        <v>2011</v>
      </c>
      <c r="E2" s="69" t="s">
        <v>2887</v>
      </c>
      <c r="F2" s="54" t="s">
        <v>2890</v>
      </c>
      <c r="G2" s="54" t="s">
        <v>2891</v>
      </c>
      <c r="H2" s="54" t="s">
        <v>2891</v>
      </c>
      <c r="I2" s="272" t="s">
        <v>3383</v>
      </c>
      <c r="K2" s="230" t="s">
        <v>2904</v>
      </c>
    </row>
    <row r="3" spans="1:97" ht="12.75">
      <c r="A3" s="222" t="s">
        <v>2736</v>
      </c>
      <c r="B3" s="39" t="s">
        <v>2845</v>
      </c>
      <c r="C3" s="229" t="s">
        <v>2925</v>
      </c>
      <c r="D3" s="41">
        <v>2012</v>
      </c>
      <c r="E3" s="69" t="s">
        <v>2888</v>
      </c>
      <c r="F3" s="54" t="s">
        <v>2892</v>
      </c>
      <c r="G3" s="54" t="s">
        <v>2893</v>
      </c>
      <c r="H3" s="54" t="s">
        <v>2893</v>
      </c>
      <c r="I3" s="272" t="s">
        <v>3384</v>
      </c>
      <c r="K3" s="230" t="s">
        <v>2905</v>
      </c>
      <c r="X3" s="280" t="s">
        <v>2978</v>
      </c>
      <c r="Y3" s="72" t="s">
        <v>3138</v>
      </c>
      <c r="Z3" s="248" t="s">
        <v>3207</v>
      </c>
    </row>
    <row r="4" spans="1:97" ht="12.75">
      <c r="A4" s="222" t="s">
        <v>3131</v>
      </c>
      <c r="C4" s="229" t="s">
        <v>2926</v>
      </c>
      <c r="D4" s="41">
        <v>2013</v>
      </c>
      <c r="F4" s="54" t="s">
        <v>3111</v>
      </c>
      <c r="G4" s="54" t="s">
        <v>2894</v>
      </c>
      <c r="H4" s="54" t="s">
        <v>2894</v>
      </c>
      <c r="I4" s="272" t="s">
        <v>3385</v>
      </c>
      <c r="K4" s="230" t="s">
        <v>2906</v>
      </c>
      <c r="X4" s="280" t="s">
        <v>2982</v>
      </c>
      <c r="Y4" s="249" t="s">
        <v>3208</v>
      </c>
      <c r="Z4" s="248" t="s">
        <v>3209</v>
      </c>
    </row>
    <row r="5" spans="1:97" ht="12.75">
      <c r="A5" s="222" t="s">
        <v>2737</v>
      </c>
      <c r="C5" s="229" t="s">
        <v>3064</v>
      </c>
      <c r="D5" s="41">
        <v>2014</v>
      </c>
      <c r="F5" s="54" t="s">
        <v>2895</v>
      </c>
      <c r="G5" s="54" t="s">
        <v>2896</v>
      </c>
      <c r="H5" s="54" t="s">
        <v>2896</v>
      </c>
      <c r="I5" s="54"/>
      <c r="K5" s="230" t="s">
        <v>2907</v>
      </c>
      <c r="X5" s="280"/>
      <c r="Y5" s="249"/>
      <c r="Z5" s="248"/>
    </row>
    <row r="6" spans="1:97">
      <c r="A6" s="222" t="s">
        <v>2738</v>
      </c>
      <c r="B6" s="36" t="s">
        <v>2822</v>
      </c>
      <c r="C6" s="40"/>
      <c r="D6" s="41">
        <v>2015</v>
      </c>
      <c r="F6" s="54" t="s">
        <v>3112</v>
      </c>
      <c r="G6" s="54" t="s">
        <v>2897</v>
      </c>
      <c r="H6" s="54" t="s">
        <v>2897</v>
      </c>
      <c r="I6" s="54"/>
      <c r="K6" s="230" t="s">
        <v>2908</v>
      </c>
      <c r="X6" s="280"/>
      <c r="Y6" s="249"/>
      <c r="Z6" s="248"/>
    </row>
    <row r="7" spans="1:97">
      <c r="A7" s="222" t="s">
        <v>2739</v>
      </c>
      <c r="B7" s="39">
        <v>0</v>
      </c>
      <c r="C7" s="40"/>
      <c r="F7" s="54" t="s">
        <v>3113</v>
      </c>
      <c r="G7" s="54" t="s">
        <v>2898</v>
      </c>
      <c r="H7" s="54" t="s">
        <v>2898</v>
      </c>
      <c r="I7" s="54"/>
      <c r="K7" s="230" t="s">
        <v>2909</v>
      </c>
      <c r="X7" s="280" t="s">
        <v>2987</v>
      </c>
      <c r="Y7" s="249" t="s">
        <v>3139</v>
      </c>
      <c r="Z7" s="248" t="s">
        <v>3212</v>
      </c>
    </row>
    <row r="8" spans="1:97" ht="22.5">
      <c r="A8" s="222" t="s">
        <v>2740</v>
      </c>
      <c r="C8" s="40"/>
      <c r="F8" s="54" t="s">
        <v>3114</v>
      </c>
      <c r="G8" s="54" t="s">
        <v>2899</v>
      </c>
      <c r="H8" s="54" t="s">
        <v>2899</v>
      </c>
      <c r="I8" s="54"/>
      <c r="K8" s="230" t="s">
        <v>2910</v>
      </c>
      <c r="X8" s="280" t="s">
        <v>2992</v>
      </c>
      <c r="Y8" s="249" t="s">
        <v>3140</v>
      </c>
      <c r="Z8" s="248" t="s">
        <v>3213</v>
      </c>
    </row>
    <row r="9" spans="1:97">
      <c r="A9" s="222" t="s">
        <v>2741</v>
      </c>
      <c r="C9" s="40"/>
      <c r="D9" s="41"/>
      <c r="F9" s="54" t="s">
        <v>2900</v>
      </c>
      <c r="G9" s="54" t="s">
        <v>2901</v>
      </c>
      <c r="H9" s="54" t="s">
        <v>2901</v>
      </c>
      <c r="I9" s="54"/>
      <c r="K9" s="230" t="s">
        <v>2911</v>
      </c>
      <c r="X9" s="280" t="s">
        <v>2996</v>
      </c>
      <c r="Y9" s="249" t="s">
        <v>3211</v>
      </c>
      <c r="Z9" s="248" t="s">
        <v>3214</v>
      </c>
    </row>
    <row r="10" spans="1:97">
      <c r="A10" s="222" t="s">
        <v>2742</v>
      </c>
      <c r="C10" s="40"/>
      <c r="D10" s="41"/>
      <c r="F10" s="54" t="s">
        <v>2920</v>
      </c>
      <c r="G10" s="54" t="s">
        <v>2921</v>
      </c>
      <c r="H10" s="54" t="s">
        <v>2921</v>
      </c>
      <c r="I10" s="54"/>
      <c r="X10" s="280" t="s">
        <v>3000</v>
      </c>
      <c r="Y10" s="249" t="s">
        <v>3199</v>
      </c>
      <c r="Z10" s="248" t="s">
        <v>3215</v>
      </c>
    </row>
    <row r="11" spans="1:97">
      <c r="A11" s="222" t="s">
        <v>2743</v>
      </c>
      <c r="C11" s="40"/>
      <c r="D11" s="41"/>
      <c r="F11" s="54" t="s">
        <v>2922</v>
      </c>
      <c r="G11" s="54">
        <v>10</v>
      </c>
      <c r="H11" s="54">
        <v>10</v>
      </c>
      <c r="I11" s="54"/>
      <c r="K11" s="228" t="s">
        <v>2919</v>
      </c>
      <c r="X11" s="280" t="s">
        <v>3066</v>
      </c>
      <c r="Y11" s="249" t="s">
        <v>3141</v>
      </c>
      <c r="Z11" s="248" t="s">
        <v>3216</v>
      </c>
    </row>
    <row r="12" spans="1:97">
      <c r="A12" s="222" t="s">
        <v>2744</v>
      </c>
      <c r="C12" s="40"/>
      <c r="D12" s="41"/>
      <c r="F12" s="54" t="s">
        <v>2923</v>
      </c>
      <c r="G12" s="54">
        <v>11</v>
      </c>
      <c r="H12" s="54">
        <v>11</v>
      </c>
      <c r="I12" s="54"/>
      <c r="K12" s="230" t="s">
        <v>2904</v>
      </c>
      <c r="X12" s="281" t="s">
        <v>3027</v>
      </c>
      <c r="Y12" s="237" t="s">
        <v>3142</v>
      </c>
      <c r="Z12" s="250" t="s">
        <v>3210</v>
      </c>
    </row>
    <row r="13" spans="1:97">
      <c r="A13" s="222" t="s">
        <v>2745</v>
      </c>
      <c r="C13" s="40"/>
      <c r="D13" s="41"/>
      <c r="F13" s="54" t="s">
        <v>2924</v>
      </c>
      <c r="G13" s="54">
        <v>12</v>
      </c>
      <c r="H13" s="54">
        <v>12</v>
      </c>
      <c r="I13" s="54"/>
      <c r="K13" s="230" t="s">
        <v>2905</v>
      </c>
    </row>
    <row r="14" spans="1:97" ht="22.5" customHeight="1">
      <c r="A14" s="222" t="s">
        <v>2746</v>
      </c>
      <c r="C14" s="40"/>
      <c r="D14" s="41"/>
      <c r="F14" s="54"/>
      <c r="G14" s="54"/>
      <c r="H14" s="54">
        <v>13</v>
      </c>
      <c r="I14" s="54"/>
      <c r="K14" s="230" t="s">
        <v>2906</v>
      </c>
      <c r="X14" s="468" t="s">
        <v>3416</v>
      </c>
      <c r="Y14" s="468"/>
      <c r="Z14" s="468"/>
    </row>
    <row r="15" spans="1:97">
      <c r="A15" s="222" t="s">
        <v>2818</v>
      </c>
      <c r="C15" s="40"/>
      <c r="D15" s="41"/>
      <c r="F15" s="54"/>
      <c r="G15" s="54"/>
      <c r="H15" s="54">
        <v>14</v>
      </c>
      <c r="I15" s="54"/>
      <c r="K15" s="230" t="s">
        <v>2907</v>
      </c>
    </row>
    <row r="16" spans="1:97">
      <c r="A16" s="222" t="s">
        <v>2747</v>
      </c>
      <c r="C16" s="40"/>
      <c r="D16" s="41"/>
      <c r="F16" s="54"/>
      <c r="G16" s="54"/>
      <c r="H16" s="54">
        <v>15</v>
      </c>
      <c r="I16" s="54"/>
      <c r="K16" s="230" t="s">
        <v>2908</v>
      </c>
      <c r="X16" s="280" t="s">
        <v>2978</v>
      </c>
      <c r="Y16" s="72" t="s">
        <v>3138</v>
      </c>
      <c r="Z16" s="248" t="s">
        <v>3207</v>
      </c>
    </row>
    <row r="17" spans="1:26">
      <c r="A17" s="222" t="s">
        <v>2748</v>
      </c>
      <c r="F17" s="54"/>
      <c r="G17" s="54"/>
      <c r="H17" s="54">
        <v>16</v>
      </c>
      <c r="I17" s="54"/>
      <c r="X17" s="280" t="s">
        <v>2982</v>
      </c>
      <c r="Y17" s="249" t="s">
        <v>3208</v>
      </c>
      <c r="Z17" s="248" t="s">
        <v>3209</v>
      </c>
    </row>
    <row r="18" spans="1:26">
      <c r="A18" s="222" t="s">
        <v>2749</v>
      </c>
      <c r="F18" s="54"/>
      <c r="G18" s="54"/>
      <c r="H18" s="54">
        <v>17</v>
      </c>
      <c r="I18" s="54"/>
      <c r="X18" s="280" t="s">
        <v>2987</v>
      </c>
      <c r="Y18" s="249" t="s">
        <v>3390</v>
      </c>
      <c r="Z18" s="248" t="s">
        <v>3212</v>
      </c>
    </row>
    <row r="19" spans="1:26">
      <c r="A19" s="222" t="s">
        <v>2750</v>
      </c>
      <c r="F19" s="54"/>
      <c r="G19" s="54"/>
      <c r="H19" s="54">
        <v>18</v>
      </c>
      <c r="I19" s="54"/>
      <c r="K19" s="467" t="s">
        <v>3201</v>
      </c>
      <c r="L19" s="467"/>
      <c r="M19" s="467"/>
      <c r="N19" s="467"/>
      <c r="O19" s="467"/>
      <c r="P19" s="467"/>
      <c r="Q19" s="467"/>
      <c r="R19" s="467"/>
      <c r="S19" s="467"/>
      <c r="T19" s="467"/>
      <c r="X19" s="280" t="s">
        <v>2992</v>
      </c>
      <c r="Y19" s="249" t="s">
        <v>3391</v>
      </c>
      <c r="Z19" s="248" t="s">
        <v>3213</v>
      </c>
    </row>
    <row r="20" spans="1:26">
      <c r="A20" s="222" t="s">
        <v>2751</v>
      </c>
      <c r="F20" s="54"/>
      <c r="G20" s="54"/>
      <c r="H20" s="54">
        <v>19</v>
      </c>
      <c r="I20" s="54"/>
      <c r="K20" s="252" t="s">
        <v>3226</v>
      </c>
      <c r="L20" s="233" t="str">
        <f ca="1">IF((SUMIF(OFFSET(SUM_1100_1,0,-1),"",SUM_1100_1)-SUMIF(OFFSET(SUM_1100_1,0,-1),"(",SUM_1100_1))&lt;0,"(","")</f>
        <v/>
      </c>
      <c r="M20" s="225">
        <f ca="1">ABS(SUMIF(OFFSET(SUM_1100_1,0,-1),"",SUM_1100_1)-SUMIF(OFFSET(SUM_1100_1,0,-1),"(",SUM_1100_1))</f>
        <v>244844</v>
      </c>
      <c r="N20" s="241" t="str">
        <f t="shared" ref="N20:N26" ca="1" si="0">IF(L20="(",")","")</f>
        <v/>
      </c>
      <c r="O20" s="233" t="str">
        <f ca="1">IF((SUMIF(OFFSET(SUM_1100_2,0,-1),"",SUM_1100_2)-SUMIF(OFFSET(SUM_1100_2,0,-1),"(",SUM_1100_2))&lt;0,"(","")</f>
        <v/>
      </c>
      <c r="P20" s="225">
        <f ca="1">ABS(SUMIF(OFFSET(SUM_1100_2,0,-1),"",SUM_1100_2)-SUMIF(OFFSET(SUM_1100_2,0,-1),"(",SUM_1100_2))</f>
        <v>253177</v>
      </c>
      <c r="Q20" s="241" t="str">
        <f t="shared" ref="Q20:Q26" ca="1" si="1">IF(O20="(",")","")</f>
        <v/>
      </c>
      <c r="R20" s="233" t="str">
        <f ca="1">IF((SUMIF(OFFSET(SUM_1100_3,0,-1),"",SUM_1100_3)-SUMIF(OFFSET(SUM_1100_3,0,-1),"(",SUM_1100_3))&lt;0,"(","")</f>
        <v/>
      </c>
      <c r="S20" s="225">
        <f ca="1">ABS(SUMIF(OFFSET(SUM_1100_3,0,-1),"",SUM_1100_3)-SUMIF(OFFSET(SUM_1100_3,0,-1),"(",SUM_1100_3))</f>
        <v>225611</v>
      </c>
      <c r="T20" s="260" t="str">
        <f t="shared" ref="T20:T26" ca="1" si="2">IF(R20="(",")","")</f>
        <v/>
      </c>
      <c r="X20" s="280" t="s">
        <v>2996</v>
      </c>
      <c r="Y20" s="249" t="s">
        <v>3139</v>
      </c>
      <c r="Z20" s="248" t="s">
        <v>3214</v>
      </c>
    </row>
    <row r="21" spans="1:26" ht="22.5">
      <c r="A21" s="222" t="s">
        <v>2752</v>
      </c>
      <c r="F21" s="54"/>
      <c r="G21" s="54"/>
      <c r="H21" s="54">
        <v>20</v>
      </c>
      <c r="I21" s="54"/>
      <c r="K21" s="252" t="s">
        <v>3227</v>
      </c>
      <c r="L21" s="233" t="str">
        <f ca="1">IF((SUMIF(OFFSET(SUM_1200_1,0,-1),"",SUM_1200_1)-SUMIF(OFFSET(SUM_1200_1,0,-1),"(",SUM_1200_1))&lt;0,"(","")</f>
        <v/>
      </c>
      <c r="M21" s="225">
        <f ca="1">ABS(SUMIF(OFFSET(SUM_1200_1,0,-1),"",SUM_1200_1)-SUMIF(OFFSET(SUM_1200_1,0,-1),"(",SUM_1200_1))</f>
        <v>515623</v>
      </c>
      <c r="N21" s="241" t="str">
        <f t="shared" ca="1" si="0"/>
        <v/>
      </c>
      <c r="O21" s="233" t="str">
        <f ca="1">IF((SUMIF(OFFSET(SUM_1200_2,0,-1),"",SUM_1200_2)-SUMIF(OFFSET(SUM_1200_2,0,-1),"(",SUM_1200_2))&lt;0,"(","")</f>
        <v/>
      </c>
      <c r="P21" s="225">
        <f ca="1">ABS(SUMIF(OFFSET(SUM_1200_2,0,-1),"",SUM_1200_2)-SUMIF(OFFSET(SUM_1200_2,0,-1),"(",SUM_1200_2))</f>
        <v>432224</v>
      </c>
      <c r="Q21" s="241" t="str">
        <f t="shared" ca="1" si="1"/>
        <v/>
      </c>
      <c r="R21" s="233" t="str">
        <f ca="1">IF((SUMIF(OFFSET(SUM_1200_3,0,-1),"",SUM_1200_3)-SUMIF(OFFSET(SUM_1200_3,0,-1),"(",SUM_1200_3))&lt;0,"(","")</f>
        <v/>
      </c>
      <c r="S21" s="225">
        <f ca="1">ABS(SUMIF(OFFSET(SUM_1200_3,0,-1),"",SUM_1200_3)-SUMIF(OFFSET(SUM_1200_3,0,-1),"(",SUM_1200_3))</f>
        <v>381480</v>
      </c>
      <c r="T21" s="260" t="str">
        <f t="shared" ca="1" si="2"/>
        <v/>
      </c>
      <c r="X21" s="280" t="s">
        <v>3000</v>
      </c>
      <c r="Y21" s="249" t="s">
        <v>3140</v>
      </c>
      <c r="Z21" s="248" t="s">
        <v>3215</v>
      </c>
    </row>
    <row r="22" spans="1:26" ht="12" thickBot="1">
      <c r="A22" s="222" t="s">
        <v>2753</v>
      </c>
      <c r="F22" s="54"/>
      <c r="G22" s="54"/>
      <c r="H22" s="54">
        <v>21</v>
      </c>
      <c r="I22" s="54"/>
      <c r="K22" s="252" t="s">
        <v>3281</v>
      </c>
      <c r="L22" s="242" t="str">
        <f ca="1">IF((IF(L13="(",-LINE_1100_1,LINE_1100_1)+IF(L21="(",-LINE_1200_1,LINE_1200_1))&lt;0,"(","")</f>
        <v/>
      </c>
      <c r="M22" s="226">
        <f ca="1">ABS(IF(L13="(",-LINE_1100_1,LINE_1100_1)+IF(L21="(",-LINE_1200_1,LINE_1200_1))</f>
        <v>760467</v>
      </c>
      <c r="N22" s="243" t="str">
        <f t="shared" ca="1" si="0"/>
        <v/>
      </c>
      <c r="O22" s="242" t="str">
        <f ca="1">IF((IF(O13="(",-LINE_1100_2,LINE_1100_2)+IF(O21="(",-LINE_1200_2,LINE_1200_2))&lt;0,"(","")</f>
        <v/>
      </c>
      <c r="P22" s="226">
        <f ca="1">ABS(IF(O13="(",-LINE_1100_2,LINE_1100_2)+IF(O21="(",-LINE_1200_2,LINE_1200_2))</f>
        <v>685401</v>
      </c>
      <c r="Q22" s="243" t="str">
        <f t="shared" ca="1" si="1"/>
        <v/>
      </c>
      <c r="R22" s="242" t="str">
        <f ca="1">IF((IF(R13="(",-LINE_1100_3,LINE_1100_3)+IF(R21="(",-LINE_1200_3,LINE_1200_3))&lt;0,"(","")</f>
        <v/>
      </c>
      <c r="S22" s="226">
        <f ca="1">ABS(IF(R13="(",-LINE_1100_3,LINE_1100_3)+IF(R21="(",-LINE_1200_3,LINE_1200_3))</f>
        <v>607091</v>
      </c>
      <c r="T22" s="261" t="str">
        <f t="shared" ca="1" si="2"/>
        <v/>
      </c>
      <c r="X22" s="280" t="s">
        <v>3066</v>
      </c>
      <c r="Y22" s="249" t="s">
        <v>3211</v>
      </c>
      <c r="Z22" s="248" t="s">
        <v>3216</v>
      </c>
    </row>
    <row r="23" spans="1:26">
      <c r="A23" s="222" t="s">
        <v>2754</v>
      </c>
      <c r="F23" s="54"/>
      <c r="G23" s="54"/>
      <c r="H23" s="54">
        <v>22</v>
      </c>
      <c r="I23" s="54"/>
      <c r="K23" s="252" t="s">
        <v>3277</v>
      </c>
      <c r="L23" s="233" t="str">
        <f ca="1">IF((SUMIF(OFFSET(SUM_1300_1,0,-1),"",SUM_1300_1)-SUMIF(OFFSET(SUM_1300_1,0,-1),"(",SUM_1300_1))&lt;0,"(","")</f>
        <v/>
      </c>
      <c r="M23" s="225">
        <f ca="1">ABS(SUMIF(OFFSET(SUM_1300_1,0,-1),"",SUM_1300_1)-SUMIF(OFFSET(SUM_1300_1,0,-1),"(",SUM_1300_1))</f>
        <v>39502</v>
      </c>
      <c r="N23" s="241" t="str">
        <f t="shared" ca="1" si="0"/>
        <v/>
      </c>
      <c r="O23" s="233" t="str">
        <f ca="1">IF((SUMIF(OFFSET(SUM_1300_2,0,-1),"",SUM_1300_2)-SUMIF(OFFSET(SUM_1300_2,0,-1),"(",SUM_1300_2))&lt;0,"(","")</f>
        <v/>
      </c>
      <c r="P23" s="225">
        <f ca="1">ABS(SUMIF(OFFSET(SUM_1300_2,0,-1),"",SUM_1300_2)-SUMIF(OFFSET(SUM_1300_2,0,-1),"(",SUM_1300_2))</f>
        <v>87049</v>
      </c>
      <c r="Q23" s="241" t="str">
        <f t="shared" ca="1" si="1"/>
        <v/>
      </c>
      <c r="R23" s="233" t="str">
        <f ca="1">IF((SUMIF(OFFSET(SUM_1300_3,0,-1),"",SUM_1300_3)-SUMIF(OFFSET(SUM_1300_3,0,-1),"(",SUM_1300_3))&lt;0,"(","")</f>
        <v/>
      </c>
      <c r="S23" s="225">
        <f ca="1">ABS(SUMIF(OFFSET(SUM_1300_3,0,-1),"",SUM_1300_3)-SUMIF(OFFSET(SUM_1300_3,0,-1),"(",SUM_1300_3))</f>
        <v>109649</v>
      </c>
      <c r="T23" s="260" t="str">
        <f t="shared" ca="1" si="2"/>
        <v/>
      </c>
      <c r="X23" s="280" t="s">
        <v>3027</v>
      </c>
      <c r="Y23" s="249" t="s">
        <v>3199</v>
      </c>
      <c r="Z23" s="248" t="s">
        <v>3388</v>
      </c>
    </row>
    <row r="24" spans="1:26">
      <c r="A24" s="222" t="s">
        <v>2755</v>
      </c>
      <c r="B24" s="37"/>
      <c r="F24" s="54"/>
      <c r="G24" s="54"/>
      <c r="H24" s="54">
        <v>23</v>
      </c>
      <c r="I24" s="54"/>
      <c r="K24" s="252" t="s">
        <v>3278</v>
      </c>
      <c r="L24" s="233" t="str">
        <f ca="1">IF((SUMIF(OFFSET(SUM_1400_1,0,-1),"",SUM_1400_1)-SUMIF(OFFSET(SUM_1400_1,0,-1),"(",SUM_1400_1))&lt;0,"(","")</f>
        <v/>
      </c>
      <c r="M24" s="225">
        <f ca="1">ABS(SUMIF(OFFSET(SUM_1400_1,0,-1),"",SUM_1400_1)-SUMIF(OFFSET(SUM_1400_1,0,-1),"(",SUM_1400_1))</f>
        <v>0</v>
      </c>
      <c r="N24" s="241" t="str">
        <f t="shared" ca="1" si="0"/>
        <v/>
      </c>
      <c r="O24" s="233" t="str">
        <f ca="1">IF((SUMIF(OFFSET(SUM_1400_2,0,-1),"",SUM_1400_2)-SUMIF(OFFSET(SUM_1400_2,0,-1),"(",SUM_1400_2))&lt;0,"(","")</f>
        <v/>
      </c>
      <c r="P24" s="225">
        <f ca="1">ABS(SUMIF(OFFSET(SUM_1400_2,0,-1),"",SUM_1400_2)-SUMIF(OFFSET(SUM_1400_2,0,-1),"(",SUM_1400_2))</f>
        <v>0</v>
      </c>
      <c r="Q24" s="241" t="str">
        <f t="shared" ca="1" si="1"/>
        <v/>
      </c>
      <c r="R24" s="233" t="str">
        <f ca="1">IF((SUMIF(OFFSET(SUM_1400_3,0,-1),"",SUM_1400_3)-SUMIF(OFFSET(SUM_1400_3,0,-1),"(",SUM_1400_3))&lt;0,"(","")</f>
        <v/>
      </c>
      <c r="S24" s="225">
        <f ca="1">ABS(SUMIF(OFFSET(SUM_1400_3,0,-1),"",SUM_1400_3)-SUMIF(OFFSET(SUM_1400_3,0,-1),"(",SUM_1400_3))</f>
        <v>0</v>
      </c>
      <c r="T24" s="260" t="str">
        <f t="shared" ca="1" si="2"/>
        <v/>
      </c>
      <c r="X24" s="280" t="s">
        <v>3030</v>
      </c>
      <c r="Y24" s="249" t="s">
        <v>3141</v>
      </c>
      <c r="Z24" s="248" t="s">
        <v>3389</v>
      </c>
    </row>
    <row r="25" spans="1:26">
      <c r="A25" s="222" t="s">
        <v>2756</v>
      </c>
      <c r="F25" s="54"/>
      <c r="G25" s="54"/>
      <c r="H25" s="54">
        <v>24</v>
      </c>
      <c r="I25" s="54"/>
      <c r="K25" s="252" t="s">
        <v>3279</v>
      </c>
      <c r="L25" s="233" t="str">
        <f ca="1">IF((SUMIF(OFFSET(SUM_1500_1,0,-1),"",SUM_1500_1)-SUMIF(OFFSET(SUM_1500_1,0,-1),"(",SUM_1500_1))&lt;0,"(","")</f>
        <v/>
      </c>
      <c r="M25" s="225">
        <f ca="1">ABS(SUMIF(OFFSET(SUM_1500_1,0,-1),"",SUM_1500_1)-SUMIF(OFFSET(SUM_1500_1,0,-1),"(",SUM_1500_1))</f>
        <v>720965</v>
      </c>
      <c r="N25" s="241" t="str">
        <f t="shared" ca="1" si="0"/>
        <v/>
      </c>
      <c r="O25" s="233" t="str">
        <f ca="1">IF((SUMIF(OFFSET(SUM_1500_2,0,-1),"",SUM_1500_2)-SUMIF(OFFSET(SUM_1500_2,0,-1),"(",SUM_1500_2))&lt;0,"(","")</f>
        <v/>
      </c>
      <c r="P25" s="225">
        <f ca="1">ABS(SUMIF(OFFSET(SUM_1500_2,0,-1),"",SUM_1500_2)-SUMIF(OFFSET(SUM_1500_2,0,-1),"(",SUM_1500_2))</f>
        <v>598352</v>
      </c>
      <c r="Q25" s="241" t="str">
        <f t="shared" ca="1" si="1"/>
        <v/>
      </c>
      <c r="R25" s="233" t="str">
        <f ca="1">IF((SUMIF(OFFSET(SUM_1500_3,0,-1),"",SUM_1500_3)-SUMIF(OFFSET(SUM_1500_3,0,-1),"(",SUM_1500_3))&lt;0,"(","")</f>
        <v/>
      </c>
      <c r="S25" s="225">
        <f ca="1">ABS(SUMIF(OFFSET(SUM_1500_3,0,-1),"",SUM_1500_3)-SUMIF(OFFSET(SUM_1500_3,0,-1),"(",SUM_1500_3))</f>
        <v>497442</v>
      </c>
      <c r="T25" s="260" t="str">
        <f t="shared" ca="1" si="2"/>
        <v/>
      </c>
      <c r="X25" s="280" t="s">
        <v>3034</v>
      </c>
      <c r="Y25" s="237" t="s">
        <v>3142</v>
      </c>
      <c r="Z25" s="250" t="s">
        <v>3210</v>
      </c>
    </row>
    <row r="26" spans="1:26" ht="12" thickBot="1">
      <c r="A26" s="222" t="s">
        <v>2757</v>
      </c>
      <c r="F26" s="54"/>
      <c r="G26" s="54"/>
      <c r="H26" s="54">
        <v>25</v>
      </c>
      <c r="I26" s="54"/>
      <c r="K26" s="252" t="s">
        <v>3280</v>
      </c>
      <c r="L26" s="242" t="str">
        <f ca="1">IF((IF(L12="(",-LINE_1300_1,LINE_1300_1)+IF(L18="(",-LINE_1400_1,LINE_1400_1)+IF(L25="(",-LINE_1500_1,LINE_1500_1))&lt;0,"(","")</f>
        <v/>
      </c>
      <c r="M26" s="226">
        <f ca="1">ABS(IF(L12="(",-LINE_1300_1,LINE_1300_1)+IF(L18="(",-LINE_1400_1,LINE_1400_1)+IF(L25="(",-LINE_1500_1,LINE_1500_1))</f>
        <v>760467</v>
      </c>
      <c r="N26" s="243" t="str">
        <f t="shared" ca="1" si="0"/>
        <v/>
      </c>
      <c r="O26" s="242" t="str">
        <f ca="1">IF((IF(O12="(",-LINE_1300_2,LINE_1300_2)+IF(O18="(",-LINE_1400_2,LINE_1400_2)+IF(O25="(",-LINE_1500_2,LINE_1500_2))&lt;0,"(","")</f>
        <v/>
      </c>
      <c r="P26" s="226">
        <f ca="1">ABS(IF(O12="(",-LINE_1300_2,LINE_1300_2)+IF(O18="(",-LINE_1400_2,LINE_1400_2)+IF(O25="(",-LINE_1500_2,LINE_1500_2))</f>
        <v>685401</v>
      </c>
      <c r="Q26" s="243" t="str">
        <f t="shared" ca="1" si="1"/>
        <v/>
      </c>
      <c r="R26" s="242" t="str">
        <f ca="1">IF((IF(R12="(",-LINE_1300_3,LINE_1300_3)+IF(R18="(",-LINE_1400_3,LINE_1400_3)+IF(R25="(",-LINE_1500_3,LINE_1500_3))&lt;0,"(","")</f>
        <v/>
      </c>
      <c r="S26" s="226">
        <f ca="1">ABS(IF(R12="(",-LINE_1300_3,LINE_1300_3)+IF(R18="(",-LINE_1400_3,LINE_1400_3)+IF(R25="(",-LINE_1500_3,LINE_1500_3))</f>
        <v>607091</v>
      </c>
      <c r="T26" s="261" t="str">
        <f t="shared" ca="1" si="2"/>
        <v/>
      </c>
    </row>
    <row r="27" spans="1:26">
      <c r="A27" s="222" t="s">
        <v>2758</v>
      </c>
      <c r="F27" s="54"/>
      <c r="G27" s="54"/>
      <c r="H27" s="54">
        <v>26</v>
      </c>
      <c r="I27" s="54"/>
    </row>
    <row r="28" spans="1:26">
      <c r="A28" s="222" t="s">
        <v>2918</v>
      </c>
      <c r="F28" s="54"/>
      <c r="G28" s="54"/>
      <c r="H28" s="54">
        <v>27</v>
      </c>
      <c r="I28" s="54"/>
      <c r="K28" s="252" t="s">
        <v>3202</v>
      </c>
      <c r="L28" s="235"/>
      <c r="M28" s="236"/>
      <c r="N28" s="168"/>
      <c r="O28" s="235"/>
      <c r="P28" s="236"/>
      <c r="Q28" s="168"/>
      <c r="R28" s="235"/>
      <c r="S28" s="236"/>
      <c r="T28" s="262"/>
    </row>
    <row r="29" spans="1:26">
      <c r="A29" s="222" t="s">
        <v>2759</v>
      </c>
      <c r="F29" s="54"/>
      <c r="G29" s="54"/>
      <c r="H29" s="54">
        <v>28</v>
      </c>
      <c r="I29" s="54"/>
    </row>
    <row r="30" spans="1:26">
      <c r="A30" s="222" t="s">
        <v>2760</v>
      </c>
      <c r="F30" s="54"/>
      <c r="G30" s="54"/>
      <c r="H30" s="54">
        <v>29</v>
      </c>
      <c r="I30" s="54"/>
      <c r="K30" s="252" t="s">
        <v>3414</v>
      </c>
      <c r="L30" s="235"/>
      <c r="M30" s="236"/>
      <c r="N30" s="168"/>
      <c r="O30" s="235"/>
      <c r="P30" s="236"/>
      <c r="Q30" s="168"/>
      <c r="R30" s="235"/>
      <c r="S30" s="236"/>
      <c r="T30" s="262"/>
      <c r="U30" s="246"/>
    </row>
    <row r="31" spans="1:26">
      <c r="A31" s="222" t="s">
        <v>2761</v>
      </c>
      <c r="F31" s="54"/>
      <c r="G31" s="54"/>
      <c r="H31" s="54">
        <v>30</v>
      </c>
      <c r="I31" s="54"/>
    </row>
    <row r="32" spans="1:26">
      <c r="A32" s="222" t="s">
        <v>2762</v>
      </c>
      <c r="F32" s="54"/>
      <c r="G32" s="54"/>
      <c r="H32" s="54">
        <v>31</v>
      </c>
      <c r="I32" s="54"/>
    </row>
    <row r="33" spans="1:1">
      <c r="A33" s="222" t="s">
        <v>2763</v>
      </c>
    </row>
    <row r="34" spans="1:1">
      <c r="A34" s="222" t="s">
        <v>2764</v>
      </c>
    </row>
    <row r="35" spans="1:1">
      <c r="A35" s="222" t="s">
        <v>2765</v>
      </c>
    </row>
    <row r="36" spans="1:1">
      <c r="A36" s="222" t="s">
        <v>2766</v>
      </c>
    </row>
    <row r="37" spans="1:1">
      <c r="A37" s="222" t="s">
        <v>2767</v>
      </c>
    </row>
    <row r="38" spans="1:1">
      <c r="A38" s="222" t="s">
        <v>2768</v>
      </c>
    </row>
    <row r="39" spans="1:1">
      <c r="A39" s="222" t="s">
        <v>2769</v>
      </c>
    </row>
    <row r="40" spans="1:1">
      <c r="A40" s="222" t="s">
        <v>2770</v>
      </c>
    </row>
    <row r="41" spans="1:1">
      <c r="A41" s="222" t="s">
        <v>2771</v>
      </c>
    </row>
    <row r="42" spans="1:1">
      <c r="A42" s="222" t="s">
        <v>2772</v>
      </c>
    </row>
    <row r="43" spans="1:1">
      <c r="A43" s="222" t="s">
        <v>2773</v>
      </c>
    </row>
    <row r="44" spans="1:1">
      <c r="A44" s="222" t="s">
        <v>2774</v>
      </c>
    </row>
    <row r="45" spans="1:1">
      <c r="A45" s="222" t="s">
        <v>2775</v>
      </c>
    </row>
    <row r="46" spans="1:1">
      <c r="A46" s="222" t="s">
        <v>2776</v>
      </c>
    </row>
    <row r="47" spans="1:1">
      <c r="A47" s="222" t="s">
        <v>2777</v>
      </c>
    </row>
    <row r="48" spans="1:1">
      <c r="A48" s="222" t="s">
        <v>2778</v>
      </c>
    </row>
    <row r="49" spans="1:1">
      <c r="A49" s="222" t="s">
        <v>2779</v>
      </c>
    </row>
    <row r="50" spans="1:1">
      <c r="A50" s="222" t="s">
        <v>2780</v>
      </c>
    </row>
    <row r="51" spans="1:1">
      <c r="A51" s="222" t="s">
        <v>2781</v>
      </c>
    </row>
    <row r="52" spans="1:1">
      <c r="A52" s="222" t="s">
        <v>2782</v>
      </c>
    </row>
    <row r="53" spans="1:1">
      <c r="A53" s="222" t="s">
        <v>2783</v>
      </c>
    </row>
    <row r="54" spans="1:1">
      <c r="A54" s="222" t="s">
        <v>2784</v>
      </c>
    </row>
    <row r="55" spans="1:1">
      <c r="A55" s="222" t="s">
        <v>2785</v>
      </c>
    </row>
    <row r="56" spans="1:1">
      <c r="A56" s="222" t="s">
        <v>2786</v>
      </c>
    </row>
    <row r="57" spans="1:1">
      <c r="A57" s="222" t="s">
        <v>2787</v>
      </c>
    </row>
    <row r="58" spans="1:1">
      <c r="A58" s="222" t="s">
        <v>2788</v>
      </c>
    </row>
    <row r="59" spans="1:1">
      <c r="A59" s="222" t="s">
        <v>2789</v>
      </c>
    </row>
    <row r="60" spans="1:1">
      <c r="A60" s="222" t="s">
        <v>2790</v>
      </c>
    </row>
    <row r="61" spans="1:1">
      <c r="A61" s="222" t="s">
        <v>2791</v>
      </c>
    </row>
    <row r="62" spans="1:1">
      <c r="A62" s="222" t="s">
        <v>2792</v>
      </c>
    </row>
    <row r="63" spans="1:1">
      <c r="A63" s="222" t="s">
        <v>2793</v>
      </c>
    </row>
    <row r="64" spans="1:1">
      <c r="A64" s="222" t="s">
        <v>2794</v>
      </c>
    </row>
    <row r="65" spans="1:1">
      <c r="A65" s="222" t="s">
        <v>2795</v>
      </c>
    </row>
    <row r="66" spans="1:1">
      <c r="A66" s="222" t="s">
        <v>2796</v>
      </c>
    </row>
    <row r="67" spans="1:1">
      <c r="A67" s="222" t="s">
        <v>2797</v>
      </c>
    </row>
    <row r="68" spans="1:1">
      <c r="A68" s="222" t="s">
        <v>2798</v>
      </c>
    </row>
    <row r="69" spans="1:1">
      <c r="A69" s="222" t="s">
        <v>2799</v>
      </c>
    </row>
    <row r="70" spans="1:1">
      <c r="A70" s="222" t="s">
        <v>2800</v>
      </c>
    </row>
    <row r="71" spans="1:1">
      <c r="A71" s="222" t="s">
        <v>2801</v>
      </c>
    </row>
    <row r="72" spans="1:1">
      <c r="A72" s="222" t="s">
        <v>2802</v>
      </c>
    </row>
    <row r="73" spans="1:1">
      <c r="A73" s="222" t="s">
        <v>2803</v>
      </c>
    </row>
    <row r="74" spans="1:1">
      <c r="A74" s="222" t="s">
        <v>2804</v>
      </c>
    </row>
    <row r="75" spans="1:1">
      <c r="A75" s="222" t="s">
        <v>2805</v>
      </c>
    </row>
    <row r="76" spans="1:1">
      <c r="A76" s="222" t="s">
        <v>3020</v>
      </c>
    </row>
    <row r="77" spans="1:1">
      <c r="A77" s="222" t="s">
        <v>2806</v>
      </c>
    </row>
    <row r="78" spans="1:1">
      <c r="A78" s="222" t="s">
        <v>2807</v>
      </c>
    </row>
    <row r="79" spans="1:1">
      <c r="A79" s="222" t="s">
        <v>2808</v>
      </c>
    </row>
    <row r="80" spans="1:1">
      <c r="A80" s="222" t="s">
        <v>3021</v>
      </c>
    </row>
    <row r="81" spans="1:1">
      <c r="A81" s="222" t="s">
        <v>2809</v>
      </c>
    </row>
    <row r="82" spans="1:1">
      <c r="A82" s="222" t="s">
        <v>2810</v>
      </c>
    </row>
    <row r="83" spans="1:1">
      <c r="A83" s="222" t="s">
        <v>2811</v>
      </c>
    </row>
    <row r="84" spans="1:1">
      <c r="A84" s="222" t="s">
        <v>2812</v>
      </c>
    </row>
    <row r="85" spans="1:1">
      <c r="A85" s="222" t="s">
        <v>2846</v>
      </c>
    </row>
    <row r="86" spans="1:1">
      <c r="A86" s="222" t="s">
        <v>2813</v>
      </c>
    </row>
  </sheetData>
  <sheetProtection formatColumns="0" formatRows="0"/>
  <mergeCells count="4">
    <mergeCell ref="A1:A2"/>
    <mergeCell ref="K19:T19"/>
    <mergeCell ref="X1:Z1"/>
    <mergeCell ref="X14:Z14"/>
  </mergeCells>
  <phoneticPr fontId="19" type="noConversion"/>
  <dataValidations count="4">
    <dataValidation type="list" allowBlank="1" showDropDown="1" showInputMessage="1" showErrorMessage="1" errorTitle="Внимание" error="Возможен ввод только символа '('!" sqref="R28 O28 L28 R30 O30 L30">
      <formula1>"("</formula1>
    </dataValidation>
    <dataValidation type="whole" allowBlank="1" showInputMessage="1" showErrorMessage="1" errorTitle="Внимание" error="Допускается ввод только целых не отрицательных чисел!" prompt="Если Вам необходимо указать отрицательное значение, то в ячейке слева поставьте '('" sqref="M28 P28 S28 M30 P30 S30">
      <formula1>0</formula1>
      <formula2>9.99999999999999E+23</formula2>
    </dataValidation>
    <dataValidation type="decimal" allowBlank="1" showInputMessage="1" showErrorMessage="1" sqref="M22 P22 S22 M26 P26 S26">
      <formula1>-9999999999999990000</formula1>
      <formula2>9999999999999990000</formula2>
    </dataValidation>
    <dataValidation type="textLength" operator="lessThanOrEqual" allowBlank="1" showInputMessage="1" showErrorMessage="1" errorTitle="Ошибка" error="Допускается ввод не более 900 символов!" sqref="U30">
      <formula1>900</formula1>
    </dataValidation>
  </dataValidations>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_REESTR_ORG">
    <tabColor indexed="47"/>
  </sheetPr>
  <dimension ref="A1:H3583"/>
  <sheetViews>
    <sheetView showGridLines="0" zoomScaleNormal="100" workbookViewId="0"/>
  </sheetViews>
  <sheetFormatPr defaultRowHeight="11.25"/>
  <cols>
    <col min="1" max="16384" width="9.140625" style="139"/>
  </cols>
  <sheetData>
    <row r="1" spans="1:8">
      <c r="A1" s="139" t="s">
        <v>2819</v>
      </c>
      <c r="B1" s="139" t="s">
        <v>3059</v>
      </c>
      <c r="C1" s="139" t="s">
        <v>3060</v>
      </c>
      <c r="D1" s="139" t="s">
        <v>2827</v>
      </c>
      <c r="E1" s="139" t="s">
        <v>3061</v>
      </c>
      <c r="F1" s="139" t="s">
        <v>3062</v>
      </c>
      <c r="G1" s="139" t="s">
        <v>3063</v>
      </c>
      <c r="H1" s="139" t="s">
        <v>2828</v>
      </c>
    </row>
    <row r="2" spans="1:8">
      <c r="A2" s="139">
        <v>1</v>
      </c>
      <c r="B2" s="139" t="s">
        <v>3486</v>
      </c>
      <c r="C2" s="139" t="s">
        <v>3486</v>
      </c>
      <c r="D2" s="139" t="s">
        <v>3487</v>
      </c>
      <c r="E2" s="139" t="s">
        <v>1501</v>
      </c>
      <c r="F2" s="139" t="s">
        <v>1502</v>
      </c>
      <c r="G2" s="139" t="s">
        <v>1503</v>
      </c>
    </row>
    <row r="3" spans="1:8">
      <c r="A3" s="139">
        <v>2</v>
      </c>
      <c r="B3" s="139" t="s">
        <v>3486</v>
      </c>
      <c r="C3" s="139" t="s">
        <v>3486</v>
      </c>
      <c r="D3" s="139" t="s">
        <v>3487</v>
      </c>
      <c r="E3" s="139" t="s">
        <v>1504</v>
      </c>
      <c r="F3" s="139" t="s">
        <v>1502</v>
      </c>
      <c r="G3" s="139" t="s">
        <v>1505</v>
      </c>
    </row>
    <row r="4" spans="1:8">
      <c r="A4" s="139">
        <v>3</v>
      </c>
      <c r="B4" s="139" t="s">
        <v>3486</v>
      </c>
      <c r="C4" s="139" t="s">
        <v>3486</v>
      </c>
      <c r="D4" s="139" t="s">
        <v>3487</v>
      </c>
      <c r="E4" s="139" t="s">
        <v>1506</v>
      </c>
      <c r="F4" s="139" t="s">
        <v>1507</v>
      </c>
      <c r="G4" s="139" t="s">
        <v>1508</v>
      </c>
    </row>
    <row r="5" spans="1:8">
      <c r="A5" s="139">
        <v>4</v>
      </c>
      <c r="B5" s="139" t="s">
        <v>3486</v>
      </c>
      <c r="C5" s="139" t="s">
        <v>3486</v>
      </c>
      <c r="D5" s="139" t="s">
        <v>3487</v>
      </c>
      <c r="E5" s="139" t="s">
        <v>1509</v>
      </c>
      <c r="F5" s="139" t="s">
        <v>1510</v>
      </c>
      <c r="G5" s="139" t="s">
        <v>1508</v>
      </c>
    </row>
    <row r="6" spans="1:8">
      <c r="A6" s="139">
        <v>5</v>
      </c>
      <c r="B6" s="139" t="s">
        <v>3486</v>
      </c>
      <c r="C6" s="139" t="s">
        <v>3486</v>
      </c>
      <c r="D6" s="139" t="s">
        <v>3487</v>
      </c>
      <c r="E6" s="139" t="s">
        <v>1511</v>
      </c>
      <c r="F6" s="139" t="s">
        <v>1512</v>
      </c>
      <c r="G6" s="139" t="s">
        <v>1513</v>
      </c>
    </row>
    <row r="7" spans="1:8">
      <c r="A7" s="139">
        <v>6</v>
      </c>
      <c r="B7" s="139" t="s">
        <v>3486</v>
      </c>
      <c r="C7" s="139" t="s">
        <v>3488</v>
      </c>
      <c r="D7" s="139" t="s">
        <v>3489</v>
      </c>
      <c r="E7" s="139" t="s">
        <v>1514</v>
      </c>
      <c r="F7" s="139" t="s">
        <v>1515</v>
      </c>
      <c r="G7" s="139" t="s">
        <v>1508</v>
      </c>
    </row>
    <row r="8" spans="1:8">
      <c r="A8" s="139">
        <v>7</v>
      </c>
      <c r="B8" s="139" t="s">
        <v>3486</v>
      </c>
      <c r="C8" s="139" t="s">
        <v>3488</v>
      </c>
      <c r="D8" s="139" t="s">
        <v>3489</v>
      </c>
      <c r="E8" s="139" t="s">
        <v>1501</v>
      </c>
      <c r="F8" s="139" t="s">
        <v>1502</v>
      </c>
      <c r="G8" s="139" t="s">
        <v>1503</v>
      </c>
    </row>
    <row r="9" spans="1:8">
      <c r="A9" s="139">
        <v>8</v>
      </c>
      <c r="B9" s="139" t="s">
        <v>3486</v>
      </c>
      <c r="C9" s="139" t="s">
        <v>3488</v>
      </c>
      <c r="D9" s="139" t="s">
        <v>3489</v>
      </c>
      <c r="E9" s="139" t="s">
        <v>1504</v>
      </c>
      <c r="F9" s="139" t="s">
        <v>1502</v>
      </c>
      <c r="G9" s="139" t="s">
        <v>1505</v>
      </c>
    </row>
    <row r="10" spans="1:8">
      <c r="A10" s="139">
        <v>9</v>
      </c>
      <c r="B10" s="139" t="s">
        <v>3486</v>
      </c>
      <c r="C10" s="139" t="s">
        <v>3488</v>
      </c>
      <c r="D10" s="139" t="s">
        <v>3489</v>
      </c>
      <c r="E10" s="139" t="s">
        <v>1516</v>
      </c>
      <c r="F10" s="139" t="s">
        <v>1517</v>
      </c>
      <c r="G10" s="139" t="s">
        <v>1508</v>
      </c>
    </row>
    <row r="11" spans="1:8">
      <c r="A11" s="139">
        <v>10</v>
      </c>
      <c r="B11" s="139" t="s">
        <v>3486</v>
      </c>
      <c r="C11" s="139" t="s">
        <v>3488</v>
      </c>
      <c r="D11" s="139" t="s">
        <v>3489</v>
      </c>
      <c r="E11" s="139" t="s">
        <v>1518</v>
      </c>
      <c r="F11" s="139" t="s">
        <v>1519</v>
      </c>
      <c r="G11" s="139" t="s">
        <v>1508</v>
      </c>
    </row>
    <row r="12" spans="1:8">
      <c r="A12" s="139">
        <v>11</v>
      </c>
      <c r="B12" s="139" t="s">
        <v>3486</v>
      </c>
      <c r="C12" s="139" t="s">
        <v>3488</v>
      </c>
      <c r="D12" s="139" t="s">
        <v>3489</v>
      </c>
      <c r="E12" s="139" t="s">
        <v>1506</v>
      </c>
      <c r="F12" s="139" t="s">
        <v>1507</v>
      </c>
      <c r="G12" s="139" t="s">
        <v>1508</v>
      </c>
    </row>
    <row r="13" spans="1:8">
      <c r="A13" s="139">
        <v>12</v>
      </c>
      <c r="B13" s="139" t="s">
        <v>3486</v>
      </c>
      <c r="C13" s="139" t="s">
        <v>3488</v>
      </c>
      <c r="D13" s="139" t="s">
        <v>3489</v>
      </c>
      <c r="E13" s="139" t="s">
        <v>1509</v>
      </c>
      <c r="F13" s="139" t="s">
        <v>1510</v>
      </c>
      <c r="G13" s="139" t="s">
        <v>1508</v>
      </c>
    </row>
    <row r="14" spans="1:8">
      <c r="A14" s="139">
        <v>13</v>
      </c>
      <c r="B14" s="139" t="s">
        <v>3486</v>
      </c>
      <c r="C14" s="139" t="s">
        <v>3488</v>
      </c>
      <c r="D14" s="139" t="s">
        <v>3489</v>
      </c>
      <c r="E14" s="139" t="s">
        <v>1520</v>
      </c>
      <c r="F14" s="139" t="s">
        <v>1521</v>
      </c>
      <c r="G14" s="139" t="s">
        <v>1522</v>
      </c>
    </row>
    <row r="15" spans="1:8">
      <c r="A15" s="139">
        <v>14</v>
      </c>
      <c r="B15" s="139" t="s">
        <v>3486</v>
      </c>
      <c r="C15" s="139" t="s">
        <v>3488</v>
      </c>
      <c r="D15" s="139" t="s">
        <v>3489</v>
      </c>
      <c r="E15" s="139" t="s">
        <v>1523</v>
      </c>
      <c r="F15" s="139" t="s">
        <v>1524</v>
      </c>
      <c r="G15" s="139" t="s">
        <v>1508</v>
      </c>
    </row>
    <row r="16" spans="1:8">
      <c r="A16" s="139">
        <v>15</v>
      </c>
      <c r="B16" s="139" t="s">
        <v>3486</v>
      </c>
      <c r="C16" s="139" t="s">
        <v>3488</v>
      </c>
      <c r="D16" s="139" t="s">
        <v>3489</v>
      </c>
      <c r="E16" s="139" t="s">
        <v>1511</v>
      </c>
      <c r="F16" s="139" t="s">
        <v>1512</v>
      </c>
      <c r="G16" s="139" t="s">
        <v>1513</v>
      </c>
    </row>
    <row r="17" spans="1:7">
      <c r="A17" s="139">
        <v>16</v>
      </c>
      <c r="B17" s="139" t="s">
        <v>3486</v>
      </c>
      <c r="C17" s="139" t="s">
        <v>3488</v>
      </c>
      <c r="D17" s="139" t="s">
        <v>3489</v>
      </c>
      <c r="E17" s="139" t="s">
        <v>1525</v>
      </c>
      <c r="F17" s="139" t="s">
        <v>1526</v>
      </c>
      <c r="G17" s="139" t="s">
        <v>1508</v>
      </c>
    </row>
    <row r="18" spans="1:7">
      <c r="A18" s="139">
        <v>17</v>
      </c>
      <c r="B18" s="139" t="s">
        <v>3486</v>
      </c>
      <c r="C18" s="139" t="s">
        <v>3488</v>
      </c>
      <c r="D18" s="139" t="s">
        <v>3489</v>
      </c>
      <c r="E18" s="139" t="s">
        <v>1527</v>
      </c>
      <c r="F18" s="139" t="s">
        <v>1528</v>
      </c>
      <c r="G18" s="139" t="s">
        <v>1508</v>
      </c>
    </row>
    <row r="19" spans="1:7">
      <c r="A19" s="139">
        <v>18</v>
      </c>
      <c r="B19" s="139" t="s">
        <v>3486</v>
      </c>
      <c r="C19" s="139" t="s">
        <v>3488</v>
      </c>
      <c r="D19" s="139" t="s">
        <v>3489</v>
      </c>
      <c r="E19" s="139" t="s">
        <v>1529</v>
      </c>
      <c r="F19" s="139" t="s">
        <v>1530</v>
      </c>
      <c r="G19" s="139" t="s">
        <v>1508</v>
      </c>
    </row>
    <row r="20" spans="1:7">
      <c r="A20" s="139">
        <v>19</v>
      </c>
      <c r="B20" s="139" t="s">
        <v>3486</v>
      </c>
      <c r="C20" s="139" t="s">
        <v>3488</v>
      </c>
      <c r="D20" s="139" t="s">
        <v>3489</v>
      </c>
      <c r="E20" s="139" t="s">
        <v>1531</v>
      </c>
      <c r="F20" s="139" t="s">
        <v>1532</v>
      </c>
      <c r="G20" s="139" t="s">
        <v>1508</v>
      </c>
    </row>
    <row r="21" spans="1:7">
      <c r="A21" s="139">
        <v>20</v>
      </c>
      <c r="B21" s="139" t="s">
        <v>3486</v>
      </c>
      <c r="C21" s="139" t="s">
        <v>3490</v>
      </c>
      <c r="D21" s="139" t="s">
        <v>3491</v>
      </c>
      <c r="E21" s="139" t="s">
        <v>1533</v>
      </c>
      <c r="F21" s="139" t="s">
        <v>1534</v>
      </c>
      <c r="G21" s="139" t="s">
        <v>1508</v>
      </c>
    </row>
    <row r="22" spans="1:7">
      <c r="A22" s="139">
        <v>21</v>
      </c>
      <c r="B22" s="139" t="s">
        <v>3486</v>
      </c>
      <c r="C22" s="139" t="s">
        <v>3490</v>
      </c>
      <c r="D22" s="139" t="s">
        <v>3491</v>
      </c>
      <c r="E22" s="139" t="s">
        <v>1501</v>
      </c>
      <c r="F22" s="139" t="s">
        <v>1502</v>
      </c>
      <c r="G22" s="139" t="s">
        <v>1503</v>
      </c>
    </row>
    <row r="23" spans="1:7">
      <c r="A23" s="139">
        <v>22</v>
      </c>
      <c r="B23" s="139" t="s">
        <v>3486</v>
      </c>
      <c r="C23" s="139" t="s">
        <v>3490</v>
      </c>
      <c r="D23" s="139" t="s">
        <v>3491</v>
      </c>
      <c r="E23" s="139" t="s">
        <v>1504</v>
      </c>
      <c r="F23" s="139" t="s">
        <v>1502</v>
      </c>
      <c r="G23" s="139" t="s">
        <v>1505</v>
      </c>
    </row>
    <row r="24" spans="1:7">
      <c r="A24" s="139">
        <v>23</v>
      </c>
      <c r="B24" s="139" t="s">
        <v>3486</v>
      </c>
      <c r="C24" s="139" t="s">
        <v>3490</v>
      </c>
      <c r="D24" s="139" t="s">
        <v>3491</v>
      </c>
      <c r="E24" s="139" t="s">
        <v>1506</v>
      </c>
      <c r="F24" s="139" t="s">
        <v>1507</v>
      </c>
      <c r="G24" s="139" t="s">
        <v>1508</v>
      </c>
    </row>
    <row r="25" spans="1:7">
      <c r="A25" s="139">
        <v>24</v>
      </c>
      <c r="B25" s="139" t="s">
        <v>3486</v>
      </c>
      <c r="C25" s="139" t="s">
        <v>3490</v>
      </c>
      <c r="D25" s="139" t="s">
        <v>3491</v>
      </c>
      <c r="E25" s="139" t="s">
        <v>1509</v>
      </c>
      <c r="F25" s="139" t="s">
        <v>1510</v>
      </c>
      <c r="G25" s="139" t="s">
        <v>1508</v>
      </c>
    </row>
    <row r="26" spans="1:7">
      <c r="A26" s="139">
        <v>25</v>
      </c>
      <c r="B26" s="139" t="s">
        <v>3486</v>
      </c>
      <c r="C26" s="139" t="s">
        <v>3490</v>
      </c>
      <c r="D26" s="139" t="s">
        <v>3491</v>
      </c>
      <c r="E26" s="139" t="s">
        <v>1511</v>
      </c>
      <c r="F26" s="139" t="s">
        <v>1512</v>
      </c>
      <c r="G26" s="139" t="s">
        <v>1513</v>
      </c>
    </row>
    <row r="27" spans="1:7">
      <c r="A27" s="139">
        <v>26</v>
      </c>
      <c r="B27" s="139" t="s">
        <v>3486</v>
      </c>
      <c r="C27" s="139" t="s">
        <v>3490</v>
      </c>
      <c r="D27" s="139" t="s">
        <v>3491</v>
      </c>
      <c r="E27" s="139" t="s">
        <v>1535</v>
      </c>
      <c r="F27" s="139" t="s">
        <v>1536</v>
      </c>
      <c r="G27" s="139" t="s">
        <v>1508</v>
      </c>
    </row>
    <row r="28" spans="1:7">
      <c r="A28" s="139">
        <v>27</v>
      </c>
      <c r="B28" s="139" t="s">
        <v>3486</v>
      </c>
      <c r="C28" s="139" t="s">
        <v>3492</v>
      </c>
      <c r="D28" s="139" t="s">
        <v>3493</v>
      </c>
      <c r="E28" s="139" t="s">
        <v>1501</v>
      </c>
      <c r="F28" s="139" t="s">
        <v>1502</v>
      </c>
      <c r="G28" s="139" t="s">
        <v>1503</v>
      </c>
    </row>
    <row r="29" spans="1:7">
      <c r="A29" s="139">
        <v>28</v>
      </c>
      <c r="B29" s="139" t="s">
        <v>3486</v>
      </c>
      <c r="C29" s="139" t="s">
        <v>3492</v>
      </c>
      <c r="D29" s="139" t="s">
        <v>3493</v>
      </c>
      <c r="E29" s="139" t="s">
        <v>1504</v>
      </c>
      <c r="F29" s="139" t="s">
        <v>1502</v>
      </c>
      <c r="G29" s="139" t="s">
        <v>1505</v>
      </c>
    </row>
    <row r="30" spans="1:7">
      <c r="A30" s="139">
        <v>29</v>
      </c>
      <c r="B30" s="139" t="s">
        <v>3486</v>
      </c>
      <c r="C30" s="139" t="s">
        <v>3492</v>
      </c>
      <c r="D30" s="139" t="s">
        <v>3493</v>
      </c>
      <c r="E30" s="139" t="s">
        <v>1516</v>
      </c>
      <c r="F30" s="139" t="s">
        <v>1517</v>
      </c>
      <c r="G30" s="139" t="s">
        <v>1508</v>
      </c>
    </row>
    <row r="31" spans="1:7">
      <c r="A31" s="139">
        <v>30</v>
      </c>
      <c r="B31" s="139" t="s">
        <v>3486</v>
      </c>
      <c r="C31" s="139" t="s">
        <v>3492</v>
      </c>
      <c r="D31" s="139" t="s">
        <v>3493</v>
      </c>
      <c r="E31" s="139" t="s">
        <v>1506</v>
      </c>
      <c r="F31" s="139" t="s">
        <v>1507</v>
      </c>
      <c r="G31" s="139" t="s">
        <v>1508</v>
      </c>
    </row>
    <row r="32" spans="1:7">
      <c r="A32" s="139">
        <v>31</v>
      </c>
      <c r="B32" s="139" t="s">
        <v>3486</v>
      </c>
      <c r="C32" s="139" t="s">
        <v>3492</v>
      </c>
      <c r="D32" s="139" t="s">
        <v>3493</v>
      </c>
      <c r="E32" s="139" t="s">
        <v>1509</v>
      </c>
      <c r="F32" s="139" t="s">
        <v>1510</v>
      </c>
      <c r="G32" s="139" t="s">
        <v>1508</v>
      </c>
    </row>
    <row r="33" spans="1:7">
      <c r="A33" s="139">
        <v>32</v>
      </c>
      <c r="B33" s="139" t="s">
        <v>3486</v>
      </c>
      <c r="C33" s="139" t="s">
        <v>3492</v>
      </c>
      <c r="D33" s="139" t="s">
        <v>3493</v>
      </c>
      <c r="E33" s="139" t="s">
        <v>1537</v>
      </c>
      <c r="F33" s="139" t="s">
        <v>1538</v>
      </c>
      <c r="G33" s="139" t="s">
        <v>1508</v>
      </c>
    </row>
    <row r="34" spans="1:7">
      <c r="A34" s="139">
        <v>33</v>
      </c>
      <c r="B34" s="139" t="s">
        <v>3486</v>
      </c>
      <c r="C34" s="139" t="s">
        <v>3492</v>
      </c>
      <c r="D34" s="139" t="s">
        <v>3493</v>
      </c>
      <c r="E34" s="139" t="s">
        <v>1511</v>
      </c>
      <c r="F34" s="139" t="s">
        <v>1512</v>
      </c>
      <c r="G34" s="139" t="s">
        <v>1513</v>
      </c>
    </row>
    <row r="35" spans="1:7">
      <c r="A35" s="139">
        <v>34</v>
      </c>
      <c r="B35" s="139" t="s">
        <v>3486</v>
      </c>
      <c r="C35" s="139" t="s">
        <v>3494</v>
      </c>
      <c r="D35" s="139" t="s">
        <v>3495</v>
      </c>
      <c r="E35" s="139" t="s">
        <v>1539</v>
      </c>
      <c r="F35" s="139" t="s">
        <v>1540</v>
      </c>
      <c r="G35" s="139" t="s">
        <v>1508</v>
      </c>
    </row>
    <row r="36" spans="1:7">
      <c r="A36" s="139">
        <v>35</v>
      </c>
      <c r="B36" s="139" t="s">
        <v>3486</v>
      </c>
      <c r="C36" s="139" t="s">
        <v>3494</v>
      </c>
      <c r="D36" s="139" t="s">
        <v>3495</v>
      </c>
      <c r="E36" s="139" t="s">
        <v>1501</v>
      </c>
      <c r="F36" s="139" t="s">
        <v>1502</v>
      </c>
      <c r="G36" s="139" t="s">
        <v>1503</v>
      </c>
    </row>
    <row r="37" spans="1:7">
      <c r="A37" s="139">
        <v>36</v>
      </c>
      <c r="B37" s="139" t="s">
        <v>3486</v>
      </c>
      <c r="C37" s="139" t="s">
        <v>3494</v>
      </c>
      <c r="D37" s="139" t="s">
        <v>3495</v>
      </c>
      <c r="E37" s="139" t="s">
        <v>1504</v>
      </c>
      <c r="F37" s="139" t="s">
        <v>1502</v>
      </c>
      <c r="G37" s="139" t="s">
        <v>1505</v>
      </c>
    </row>
    <row r="38" spans="1:7">
      <c r="A38" s="139">
        <v>37</v>
      </c>
      <c r="B38" s="139" t="s">
        <v>3486</v>
      </c>
      <c r="C38" s="139" t="s">
        <v>3494</v>
      </c>
      <c r="D38" s="139" t="s">
        <v>3495</v>
      </c>
      <c r="E38" s="139" t="s">
        <v>1516</v>
      </c>
      <c r="F38" s="139" t="s">
        <v>1517</v>
      </c>
      <c r="G38" s="139" t="s">
        <v>1508</v>
      </c>
    </row>
    <row r="39" spans="1:7">
      <c r="A39" s="139">
        <v>38</v>
      </c>
      <c r="B39" s="139" t="s">
        <v>3486</v>
      </c>
      <c r="C39" s="139" t="s">
        <v>3494</v>
      </c>
      <c r="D39" s="139" t="s">
        <v>3495</v>
      </c>
      <c r="E39" s="139" t="s">
        <v>1506</v>
      </c>
      <c r="F39" s="139" t="s">
        <v>1507</v>
      </c>
      <c r="G39" s="139" t="s">
        <v>1508</v>
      </c>
    </row>
    <row r="40" spans="1:7">
      <c r="A40" s="139">
        <v>39</v>
      </c>
      <c r="B40" s="139" t="s">
        <v>3486</v>
      </c>
      <c r="C40" s="139" t="s">
        <v>3494</v>
      </c>
      <c r="D40" s="139" t="s">
        <v>3495</v>
      </c>
      <c r="E40" s="139" t="s">
        <v>1509</v>
      </c>
      <c r="F40" s="139" t="s">
        <v>1510</v>
      </c>
      <c r="G40" s="139" t="s">
        <v>1508</v>
      </c>
    </row>
    <row r="41" spans="1:7">
      <c r="A41" s="139">
        <v>40</v>
      </c>
      <c r="B41" s="139" t="s">
        <v>3486</v>
      </c>
      <c r="C41" s="139" t="s">
        <v>3494</v>
      </c>
      <c r="D41" s="139" t="s">
        <v>3495</v>
      </c>
      <c r="E41" s="139" t="s">
        <v>1511</v>
      </c>
      <c r="F41" s="139" t="s">
        <v>1512</v>
      </c>
      <c r="G41" s="139" t="s">
        <v>1513</v>
      </c>
    </row>
    <row r="42" spans="1:7">
      <c r="A42" s="139">
        <v>41</v>
      </c>
      <c r="B42" s="139" t="s">
        <v>3486</v>
      </c>
      <c r="C42" s="139" t="s">
        <v>3496</v>
      </c>
      <c r="D42" s="139" t="s">
        <v>3497</v>
      </c>
      <c r="E42" s="139" t="s">
        <v>1501</v>
      </c>
      <c r="F42" s="139" t="s">
        <v>1502</v>
      </c>
      <c r="G42" s="139" t="s">
        <v>1503</v>
      </c>
    </row>
    <row r="43" spans="1:7">
      <c r="A43" s="139">
        <v>42</v>
      </c>
      <c r="B43" s="139" t="s">
        <v>3486</v>
      </c>
      <c r="C43" s="139" t="s">
        <v>3496</v>
      </c>
      <c r="D43" s="139" t="s">
        <v>3497</v>
      </c>
      <c r="E43" s="139" t="s">
        <v>1504</v>
      </c>
      <c r="F43" s="139" t="s">
        <v>1502</v>
      </c>
      <c r="G43" s="139" t="s">
        <v>1505</v>
      </c>
    </row>
    <row r="44" spans="1:7">
      <c r="A44" s="139">
        <v>43</v>
      </c>
      <c r="B44" s="139" t="s">
        <v>3486</v>
      </c>
      <c r="C44" s="139" t="s">
        <v>3496</v>
      </c>
      <c r="D44" s="139" t="s">
        <v>3497</v>
      </c>
      <c r="E44" s="139" t="s">
        <v>1506</v>
      </c>
      <c r="F44" s="139" t="s">
        <v>1507</v>
      </c>
      <c r="G44" s="139" t="s">
        <v>1508</v>
      </c>
    </row>
    <row r="45" spans="1:7">
      <c r="A45" s="139">
        <v>44</v>
      </c>
      <c r="B45" s="139" t="s">
        <v>3486</v>
      </c>
      <c r="C45" s="139" t="s">
        <v>3496</v>
      </c>
      <c r="D45" s="139" t="s">
        <v>3497</v>
      </c>
      <c r="E45" s="139" t="s">
        <v>1509</v>
      </c>
      <c r="F45" s="139" t="s">
        <v>1510</v>
      </c>
      <c r="G45" s="139" t="s">
        <v>1508</v>
      </c>
    </row>
    <row r="46" spans="1:7">
      <c r="A46" s="139">
        <v>45</v>
      </c>
      <c r="B46" s="139" t="s">
        <v>3486</v>
      </c>
      <c r="C46" s="139" t="s">
        <v>3496</v>
      </c>
      <c r="D46" s="139" t="s">
        <v>3497</v>
      </c>
      <c r="E46" s="139" t="s">
        <v>1511</v>
      </c>
      <c r="F46" s="139" t="s">
        <v>1512</v>
      </c>
      <c r="G46" s="139" t="s">
        <v>1513</v>
      </c>
    </row>
    <row r="47" spans="1:7">
      <c r="A47" s="139">
        <v>46</v>
      </c>
      <c r="B47" s="139" t="s">
        <v>3486</v>
      </c>
      <c r="C47" s="139" t="s">
        <v>3498</v>
      </c>
      <c r="D47" s="139" t="s">
        <v>3499</v>
      </c>
      <c r="E47" s="139" t="s">
        <v>1501</v>
      </c>
      <c r="F47" s="139" t="s">
        <v>1502</v>
      </c>
      <c r="G47" s="139" t="s">
        <v>1503</v>
      </c>
    </row>
    <row r="48" spans="1:7">
      <c r="A48" s="139">
        <v>47</v>
      </c>
      <c r="B48" s="139" t="s">
        <v>3486</v>
      </c>
      <c r="C48" s="139" t="s">
        <v>3498</v>
      </c>
      <c r="D48" s="139" t="s">
        <v>3499</v>
      </c>
      <c r="E48" s="139" t="s">
        <v>1504</v>
      </c>
      <c r="F48" s="139" t="s">
        <v>1502</v>
      </c>
      <c r="G48" s="139" t="s">
        <v>1505</v>
      </c>
    </row>
    <row r="49" spans="1:7">
      <c r="A49" s="139">
        <v>48</v>
      </c>
      <c r="B49" s="139" t="s">
        <v>3486</v>
      </c>
      <c r="C49" s="139" t="s">
        <v>3498</v>
      </c>
      <c r="D49" s="139" t="s">
        <v>3499</v>
      </c>
      <c r="E49" s="139" t="s">
        <v>1506</v>
      </c>
      <c r="F49" s="139" t="s">
        <v>1507</v>
      </c>
      <c r="G49" s="139" t="s">
        <v>1508</v>
      </c>
    </row>
    <row r="50" spans="1:7">
      <c r="A50" s="139">
        <v>49</v>
      </c>
      <c r="B50" s="139" t="s">
        <v>3486</v>
      </c>
      <c r="C50" s="139" t="s">
        <v>3498</v>
      </c>
      <c r="D50" s="139" t="s">
        <v>3499</v>
      </c>
      <c r="E50" s="139" t="s">
        <v>1509</v>
      </c>
      <c r="F50" s="139" t="s">
        <v>1510</v>
      </c>
      <c r="G50" s="139" t="s">
        <v>1508</v>
      </c>
    </row>
    <row r="51" spans="1:7">
      <c r="A51" s="139">
        <v>50</v>
      </c>
      <c r="B51" s="139" t="s">
        <v>3486</v>
      </c>
      <c r="C51" s="139" t="s">
        <v>3498</v>
      </c>
      <c r="D51" s="139" t="s">
        <v>3499</v>
      </c>
      <c r="E51" s="139" t="s">
        <v>1537</v>
      </c>
      <c r="F51" s="139" t="s">
        <v>1538</v>
      </c>
      <c r="G51" s="139" t="s">
        <v>1508</v>
      </c>
    </row>
    <row r="52" spans="1:7">
      <c r="A52" s="139">
        <v>51</v>
      </c>
      <c r="B52" s="139" t="s">
        <v>3486</v>
      </c>
      <c r="C52" s="139" t="s">
        <v>3498</v>
      </c>
      <c r="D52" s="139" t="s">
        <v>3499</v>
      </c>
      <c r="E52" s="139" t="s">
        <v>1511</v>
      </c>
      <c r="F52" s="139" t="s">
        <v>1512</v>
      </c>
      <c r="G52" s="139" t="s">
        <v>1513</v>
      </c>
    </row>
    <row r="53" spans="1:7">
      <c r="A53" s="139">
        <v>52</v>
      </c>
      <c r="B53" s="139" t="s">
        <v>3486</v>
      </c>
      <c r="C53" s="139" t="s">
        <v>3500</v>
      </c>
      <c r="D53" s="139" t="s">
        <v>3501</v>
      </c>
      <c r="E53" s="139" t="s">
        <v>1501</v>
      </c>
      <c r="F53" s="139" t="s">
        <v>1502</v>
      </c>
      <c r="G53" s="139" t="s">
        <v>1503</v>
      </c>
    </row>
    <row r="54" spans="1:7">
      <c r="A54" s="139">
        <v>53</v>
      </c>
      <c r="B54" s="139" t="s">
        <v>3486</v>
      </c>
      <c r="C54" s="139" t="s">
        <v>3500</v>
      </c>
      <c r="D54" s="139" t="s">
        <v>3501</v>
      </c>
      <c r="E54" s="139" t="s">
        <v>1504</v>
      </c>
      <c r="F54" s="139" t="s">
        <v>1502</v>
      </c>
      <c r="G54" s="139" t="s">
        <v>1505</v>
      </c>
    </row>
    <row r="55" spans="1:7">
      <c r="A55" s="139">
        <v>54</v>
      </c>
      <c r="B55" s="139" t="s">
        <v>3486</v>
      </c>
      <c r="C55" s="139" t="s">
        <v>3500</v>
      </c>
      <c r="D55" s="139" t="s">
        <v>3501</v>
      </c>
      <c r="E55" s="139" t="s">
        <v>1516</v>
      </c>
      <c r="F55" s="139" t="s">
        <v>1517</v>
      </c>
      <c r="G55" s="139" t="s">
        <v>1508</v>
      </c>
    </row>
    <row r="56" spans="1:7">
      <c r="A56" s="139">
        <v>55</v>
      </c>
      <c r="B56" s="139" t="s">
        <v>3486</v>
      </c>
      <c r="C56" s="139" t="s">
        <v>3500</v>
      </c>
      <c r="D56" s="139" t="s">
        <v>3501</v>
      </c>
      <c r="E56" s="139" t="s">
        <v>1506</v>
      </c>
      <c r="F56" s="139" t="s">
        <v>1507</v>
      </c>
      <c r="G56" s="139" t="s">
        <v>1508</v>
      </c>
    </row>
    <row r="57" spans="1:7">
      <c r="A57" s="139">
        <v>56</v>
      </c>
      <c r="B57" s="139" t="s">
        <v>3486</v>
      </c>
      <c r="C57" s="139" t="s">
        <v>3500</v>
      </c>
      <c r="D57" s="139" t="s">
        <v>3501</v>
      </c>
      <c r="E57" s="139" t="s">
        <v>1509</v>
      </c>
      <c r="F57" s="139" t="s">
        <v>1510</v>
      </c>
      <c r="G57" s="139" t="s">
        <v>1508</v>
      </c>
    </row>
    <row r="58" spans="1:7">
      <c r="A58" s="139">
        <v>57</v>
      </c>
      <c r="B58" s="139" t="s">
        <v>3486</v>
      </c>
      <c r="C58" s="139" t="s">
        <v>3500</v>
      </c>
      <c r="D58" s="139" t="s">
        <v>3501</v>
      </c>
      <c r="E58" s="139" t="s">
        <v>1511</v>
      </c>
      <c r="F58" s="139" t="s">
        <v>1512</v>
      </c>
      <c r="G58" s="139" t="s">
        <v>1513</v>
      </c>
    </row>
    <row r="59" spans="1:7">
      <c r="A59" s="139">
        <v>58</v>
      </c>
      <c r="B59" s="139" t="s">
        <v>3486</v>
      </c>
      <c r="C59" s="139" t="s">
        <v>3500</v>
      </c>
      <c r="D59" s="139" t="s">
        <v>3501</v>
      </c>
      <c r="E59" s="139" t="s">
        <v>1541</v>
      </c>
      <c r="F59" s="139" t="s">
        <v>1542</v>
      </c>
      <c r="G59" s="139" t="s">
        <v>1543</v>
      </c>
    </row>
    <row r="60" spans="1:7">
      <c r="A60" s="139">
        <v>59</v>
      </c>
      <c r="B60" s="139" t="s">
        <v>3486</v>
      </c>
      <c r="C60" s="139" t="s">
        <v>3502</v>
      </c>
      <c r="D60" s="139" t="s">
        <v>3503</v>
      </c>
      <c r="E60" s="139" t="s">
        <v>1544</v>
      </c>
      <c r="F60" s="139" t="s">
        <v>1545</v>
      </c>
      <c r="G60" s="139" t="s">
        <v>1546</v>
      </c>
    </row>
    <row r="61" spans="1:7">
      <c r="A61" s="139">
        <v>60</v>
      </c>
      <c r="B61" s="139" t="s">
        <v>3486</v>
      </c>
      <c r="C61" s="139" t="s">
        <v>3502</v>
      </c>
      <c r="D61" s="139" t="s">
        <v>3503</v>
      </c>
      <c r="E61" s="139" t="s">
        <v>1501</v>
      </c>
      <c r="F61" s="139" t="s">
        <v>1502</v>
      </c>
      <c r="G61" s="139" t="s">
        <v>1503</v>
      </c>
    </row>
    <row r="62" spans="1:7">
      <c r="A62" s="139">
        <v>61</v>
      </c>
      <c r="B62" s="139" t="s">
        <v>3486</v>
      </c>
      <c r="C62" s="139" t="s">
        <v>3502</v>
      </c>
      <c r="D62" s="139" t="s">
        <v>3503</v>
      </c>
      <c r="E62" s="139" t="s">
        <v>1504</v>
      </c>
      <c r="F62" s="139" t="s">
        <v>1502</v>
      </c>
      <c r="G62" s="139" t="s">
        <v>1505</v>
      </c>
    </row>
    <row r="63" spans="1:7">
      <c r="A63" s="139">
        <v>62</v>
      </c>
      <c r="B63" s="139" t="s">
        <v>3486</v>
      </c>
      <c r="C63" s="139" t="s">
        <v>3502</v>
      </c>
      <c r="D63" s="139" t="s">
        <v>3503</v>
      </c>
      <c r="E63" s="139" t="s">
        <v>1516</v>
      </c>
      <c r="F63" s="139" t="s">
        <v>1517</v>
      </c>
      <c r="G63" s="139" t="s">
        <v>1508</v>
      </c>
    </row>
    <row r="64" spans="1:7">
      <c r="A64" s="139">
        <v>63</v>
      </c>
      <c r="B64" s="139" t="s">
        <v>3486</v>
      </c>
      <c r="C64" s="139" t="s">
        <v>3502</v>
      </c>
      <c r="D64" s="139" t="s">
        <v>3503</v>
      </c>
      <c r="E64" s="139" t="s">
        <v>1506</v>
      </c>
      <c r="F64" s="139" t="s">
        <v>1507</v>
      </c>
      <c r="G64" s="139" t="s">
        <v>1508</v>
      </c>
    </row>
    <row r="65" spans="1:7">
      <c r="A65" s="139">
        <v>64</v>
      </c>
      <c r="B65" s="139" t="s">
        <v>3486</v>
      </c>
      <c r="C65" s="139" t="s">
        <v>3502</v>
      </c>
      <c r="D65" s="139" t="s">
        <v>3503</v>
      </c>
      <c r="E65" s="139" t="s">
        <v>1509</v>
      </c>
      <c r="F65" s="139" t="s">
        <v>1510</v>
      </c>
      <c r="G65" s="139" t="s">
        <v>1508</v>
      </c>
    </row>
    <row r="66" spans="1:7">
      <c r="A66" s="139">
        <v>65</v>
      </c>
      <c r="B66" s="139" t="s">
        <v>3486</v>
      </c>
      <c r="C66" s="139" t="s">
        <v>3502</v>
      </c>
      <c r="D66" s="139" t="s">
        <v>3503</v>
      </c>
      <c r="E66" s="139" t="s">
        <v>1537</v>
      </c>
      <c r="F66" s="139" t="s">
        <v>1538</v>
      </c>
      <c r="G66" s="139" t="s">
        <v>1508</v>
      </c>
    </row>
    <row r="67" spans="1:7">
      <c r="A67" s="139">
        <v>66</v>
      </c>
      <c r="B67" s="139" t="s">
        <v>3486</v>
      </c>
      <c r="C67" s="139" t="s">
        <v>3502</v>
      </c>
      <c r="D67" s="139" t="s">
        <v>3503</v>
      </c>
      <c r="E67" s="139" t="s">
        <v>1511</v>
      </c>
      <c r="F67" s="139" t="s">
        <v>1512</v>
      </c>
      <c r="G67" s="139" t="s">
        <v>1513</v>
      </c>
    </row>
    <row r="68" spans="1:7">
      <c r="A68" s="139">
        <v>67</v>
      </c>
      <c r="B68" s="139" t="s">
        <v>3504</v>
      </c>
      <c r="C68" s="139" t="s">
        <v>3504</v>
      </c>
      <c r="D68" s="139" t="s">
        <v>3505</v>
      </c>
      <c r="E68" s="139" t="s">
        <v>1547</v>
      </c>
      <c r="F68" s="139" t="s">
        <v>1548</v>
      </c>
      <c r="G68" s="139" t="s">
        <v>1549</v>
      </c>
    </row>
    <row r="69" spans="1:7">
      <c r="A69" s="139">
        <v>68</v>
      </c>
      <c r="B69" s="139" t="s">
        <v>3504</v>
      </c>
      <c r="C69" s="139" t="s">
        <v>3504</v>
      </c>
      <c r="D69" s="139" t="s">
        <v>3505</v>
      </c>
      <c r="E69" s="139" t="s">
        <v>1550</v>
      </c>
      <c r="F69" s="139" t="s">
        <v>1551</v>
      </c>
      <c r="G69" s="139" t="s">
        <v>1552</v>
      </c>
    </row>
    <row r="70" spans="1:7">
      <c r="A70" s="139">
        <v>69</v>
      </c>
      <c r="B70" s="139" t="s">
        <v>3504</v>
      </c>
      <c r="C70" s="139" t="s">
        <v>3504</v>
      </c>
      <c r="D70" s="139" t="s">
        <v>3505</v>
      </c>
      <c r="E70" s="139" t="s">
        <v>1511</v>
      </c>
      <c r="F70" s="139" t="s">
        <v>1512</v>
      </c>
      <c r="G70" s="139" t="s">
        <v>1513</v>
      </c>
    </row>
    <row r="71" spans="1:7">
      <c r="A71" s="139">
        <v>70</v>
      </c>
      <c r="B71" s="139" t="s">
        <v>3504</v>
      </c>
      <c r="C71" s="139" t="s">
        <v>3504</v>
      </c>
      <c r="D71" s="139" t="s">
        <v>3505</v>
      </c>
      <c r="E71" s="139" t="s">
        <v>1553</v>
      </c>
      <c r="F71" s="139" t="s">
        <v>1554</v>
      </c>
      <c r="G71" s="139" t="s">
        <v>1555</v>
      </c>
    </row>
    <row r="72" spans="1:7">
      <c r="A72" s="139">
        <v>71</v>
      </c>
      <c r="B72" s="139" t="s">
        <v>3504</v>
      </c>
      <c r="C72" s="139" t="s">
        <v>3506</v>
      </c>
      <c r="D72" s="139" t="s">
        <v>3507</v>
      </c>
      <c r="E72" s="139" t="s">
        <v>1556</v>
      </c>
      <c r="F72" s="139" t="s">
        <v>1557</v>
      </c>
      <c r="G72" s="139" t="s">
        <v>1549</v>
      </c>
    </row>
    <row r="73" spans="1:7">
      <c r="A73" s="139">
        <v>72</v>
      </c>
      <c r="B73" s="139" t="s">
        <v>3504</v>
      </c>
      <c r="C73" s="139" t="s">
        <v>3506</v>
      </c>
      <c r="D73" s="139" t="s">
        <v>3507</v>
      </c>
      <c r="E73" s="139" t="s">
        <v>1558</v>
      </c>
      <c r="F73" s="139" t="s">
        <v>1559</v>
      </c>
      <c r="G73" s="139" t="s">
        <v>1549</v>
      </c>
    </row>
    <row r="74" spans="1:7">
      <c r="A74" s="139">
        <v>73</v>
      </c>
      <c r="B74" s="139" t="s">
        <v>3504</v>
      </c>
      <c r="C74" s="139" t="s">
        <v>3506</v>
      </c>
      <c r="D74" s="139" t="s">
        <v>3507</v>
      </c>
      <c r="E74" s="139" t="s">
        <v>1560</v>
      </c>
      <c r="F74" s="139" t="s">
        <v>1561</v>
      </c>
      <c r="G74" s="139" t="s">
        <v>1562</v>
      </c>
    </row>
    <row r="75" spans="1:7">
      <c r="A75" s="139">
        <v>74</v>
      </c>
      <c r="B75" s="139" t="s">
        <v>3504</v>
      </c>
      <c r="C75" s="139" t="s">
        <v>3506</v>
      </c>
      <c r="D75" s="139" t="s">
        <v>3507</v>
      </c>
      <c r="E75" s="139" t="s">
        <v>1547</v>
      </c>
      <c r="F75" s="139" t="s">
        <v>1548</v>
      </c>
      <c r="G75" s="139" t="s">
        <v>1549</v>
      </c>
    </row>
    <row r="76" spans="1:7">
      <c r="A76" s="139">
        <v>75</v>
      </c>
      <c r="B76" s="139" t="s">
        <v>3504</v>
      </c>
      <c r="C76" s="139" t="s">
        <v>3506</v>
      </c>
      <c r="D76" s="139" t="s">
        <v>3507</v>
      </c>
      <c r="E76" s="139" t="s">
        <v>1550</v>
      </c>
      <c r="F76" s="139" t="s">
        <v>1551</v>
      </c>
      <c r="G76" s="139" t="s">
        <v>1552</v>
      </c>
    </row>
    <row r="77" spans="1:7">
      <c r="A77" s="139">
        <v>76</v>
      </c>
      <c r="B77" s="139" t="s">
        <v>3504</v>
      </c>
      <c r="C77" s="139" t="s">
        <v>3506</v>
      </c>
      <c r="D77" s="139" t="s">
        <v>3507</v>
      </c>
      <c r="E77" s="139" t="s">
        <v>1511</v>
      </c>
      <c r="F77" s="139" t="s">
        <v>1512</v>
      </c>
      <c r="G77" s="139" t="s">
        <v>1513</v>
      </c>
    </row>
    <row r="78" spans="1:7">
      <c r="A78" s="139">
        <v>77</v>
      </c>
      <c r="B78" s="139" t="s">
        <v>3504</v>
      </c>
      <c r="C78" s="139" t="s">
        <v>3506</v>
      </c>
      <c r="D78" s="139" t="s">
        <v>3507</v>
      </c>
      <c r="E78" s="139" t="s">
        <v>1563</v>
      </c>
      <c r="F78" s="139" t="s">
        <v>1564</v>
      </c>
      <c r="G78" s="139" t="s">
        <v>1565</v>
      </c>
    </row>
    <row r="79" spans="1:7">
      <c r="A79" s="139">
        <v>78</v>
      </c>
      <c r="B79" s="139" t="s">
        <v>3504</v>
      </c>
      <c r="C79" s="139" t="s">
        <v>3506</v>
      </c>
      <c r="D79" s="139" t="s">
        <v>3507</v>
      </c>
      <c r="E79" s="139" t="s">
        <v>1566</v>
      </c>
      <c r="F79" s="139" t="s">
        <v>1567</v>
      </c>
      <c r="G79" s="139" t="s">
        <v>1568</v>
      </c>
    </row>
    <row r="80" spans="1:7">
      <c r="A80" s="139">
        <v>79</v>
      </c>
      <c r="B80" s="139" t="s">
        <v>3504</v>
      </c>
      <c r="C80" s="139" t="s">
        <v>3506</v>
      </c>
      <c r="D80" s="139" t="s">
        <v>3507</v>
      </c>
      <c r="E80" s="139" t="s">
        <v>1569</v>
      </c>
      <c r="F80" s="139" t="s">
        <v>1570</v>
      </c>
      <c r="G80" s="139" t="s">
        <v>1549</v>
      </c>
    </row>
    <row r="81" spans="1:7">
      <c r="A81" s="139">
        <v>80</v>
      </c>
      <c r="B81" s="139" t="s">
        <v>3504</v>
      </c>
      <c r="C81" s="139" t="s">
        <v>3506</v>
      </c>
      <c r="D81" s="139" t="s">
        <v>3507</v>
      </c>
      <c r="E81" s="139" t="s">
        <v>1571</v>
      </c>
      <c r="F81" s="139" t="s">
        <v>1572</v>
      </c>
      <c r="G81" s="139" t="s">
        <v>1573</v>
      </c>
    </row>
    <row r="82" spans="1:7">
      <c r="A82" s="139">
        <v>81</v>
      </c>
      <c r="B82" s="139" t="s">
        <v>3504</v>
      </c>
      <c r="C82" s="139" t="s">
        <v>3506</v>
      </c>
      <c r="D82" s="139" t="s">
        <v>3507</v>
      </c>
      <c r="E82" s="139" t="s">
        <v>1553</v>
      </c>
      <c r="F82" s="139" t="s">
        <v>1554</v>
      </c>
      <c r="G82" s="139" t="s">
        <v>1555</v>
      </c>
    </row>
    <row r="83" spans="1:7">
      <c r="A83" s="139">
        <v>82</v>
      </c>
      <c r="B83" s="139" t="s">
        <v>3504</v>
      </c>
      <c r="C83" s="139" t="s">
        <v>3508</v>
      </c>
      <c r="D83" s="139" t="s">
        <v>3509</v>
      </c>
      <c r="E83" s="139" t="s">
        <v>1574</v>
      </c>
      <c r="F83" s="139" t="s">
        <v>1502</v>
      </c>
      <c r="G83" s="139" t="s">
        <v>1575</v>
      </c>
    </row>
    <row r="84" spans="1:7">
      <c r="A84" s="139">
        <v>83</v>
      </c>
      <c r="B84" s="139" t="s">
        <v>3504</v>
      </c>
      <c r="C84" s="139" t="s">
        <v>3508</v>
      </c>
      <c r="D84" s="139" t="s">
        <v>3509</v>
      </c>
      <c r="E84" s="139" t="s">
        <v>1576</v>
      </c>
      <c r="F84" s="139" t="s">
        <v>1577</v>
      </c>
      <c r="G84" s="139" t="s">
        <v>1549</v>
      </c>
    </row>
    <row r="85" spans="1:7">
      <c r="A85" s="139">
        <v>84</v>
      </c>
      <c r="B85" s="139" t="s">
        <v>3504</v>
      </c>
      <c r="C85" s="139" t="s">
        <v>3508</v>
      </c>
      <c r="D85" s="139" t="s">
        <v>3509</v>
      </c>
      <c r="E85" s="139" t="s">
        <v>1578</v>
      </c>
      <c r="F85" s="139" t="s">
        <v>1579</v>
      </c>
      <c r="G85" s="139" t="s">
        <v>1549</v>
      </c>
    </row>
    <row r="86" spans="1:7">
      <c r="A86" s="139">
        <v>85</v>
      </c>
      <c r="B86" s="139" t="s">
        <v>3504</v>
      </c>
      <c r="C86" s="139" t="s">
        <v>3508</v>
      </c>
      <c r="D86" s="139" t="s">
        <v>3509</v>
      </c>
      <c r="E86" s="139" t="s">
        <v>1580</v>
      </c>
      <c r="F86" s="139" t="s">
        <v>1581</v>
      </c>
      <c r="G86" s="139" t="s">
        <v>1549</v>
      </c>
    </row>
    <row r="87" spans="1:7">
      <c r="A87" s="139">
        <v>86</v>
      </c>
      <c r="B87" s="139" t="s">
        <v>3504</v>
      </c>
      <c r="C87" s="139" t="s">
        <v>3508</v>
      </c>
      <c r="D87" s="139" t="s">
        <v>3509</v>
      </c>
      <c r="E87" s="139" t="s">
        <v>1582</v>
      </c>
      <c r="F87" s="139" t="s">
        <v>1583</v>
      </c>
      <c r="G87" s="139" t="s">
        <v>1549</v>
      </c>
    </row>
    <row r="88" spans="1:7">
      <c r="A88" s="139">
        <v>87</v>
      </c>
      <c r="B88" s="139" t="s">
        <v>3504</v>
      </c>
      <c r="C88" s="139" t="s">
        <v>3508</v>
      </c>
      <c r="D88" s="139" t="s">
        <v>3509</v>
      </c>
      <c r="E88" s="139" t="s">
        <v>1584</v>
      </c>
      <c r="F88" s="139" t="s">
        <v>1585</v>
      </c>
      <c r="G88" s="139" t="s">
        <v>1549</v>
      </c>
    </row>
    <row r="89" spans="1:7">
      <c r="A89" s="139">
        <v>88</v>
      </c>
      <c r="B89" s="139" t="s">
        <v>3504</v>
      </c>
      <c r="C89" s="139" t="s">
        <v>3508</v>
      </c>
      <c r="D89" s="139" t="s">
        <v>3509</v>
      </c>
      <c r="E89" s="139" t="s">
        <v>1586</v>
      </c>
      <c r="F89" s="139" t="s">
        <v>1587</v>
      </c>
      <c r="G89" s="139" t="s">
        <v>1549</v>
      </c>
    </row>
    <row r="90" spans="1:7">
      <c r="A90" s="139">
        <v>89</v>
      </c>
      <c r="B90" s="139" t="s">
        <v>3504</v>
      </c>
      <c r="C90" s="139" t="s">
        <v>3508</v>
      </c>
      <c r="D90" s="139" t="s">
        <v>3509</v>
      </c>
      <c r="E90" s="139" t="s">
        <v>1588</v>
      </c>
      <c r="F90" s="139" t="s">
        <v>1589</v>
      </c>
      <c r="G90" s="139" t="s">
        <v>1549</v>
      </c>
    </row>
    <row r="91" spans="1:7">
      <c r="A91" s="139">
        <v>90</v>
      </c>
      <c r="B91" s="139" t="s">
        <v>3504</v>
      </c>
      <c r="C91" s="139" t="s">
        <v>3508</v>
      </c>
      <c r="D91" s="139" t="s">
        <v>3509</v>
      </c>
      <c r="E91" s="139" t="s">
        <v>1558</v>
      </c>
      <c r="F91" s="139" t="s">
        <v>1559</v>
      </c>
      <c r="G91" s="139" t="s">
        <v>1549</v>
      </c>
    </row>
    <row r="92" spans="1:7">
      <c r="A92" s="139">
        <v>91</v>
      </c>
      <c r="B92" s="139" t="s">
        <v>3504</v>
      </c>
      <c r="C92" s="139" t="s">
        <v>3508</v>
      </c>
      <c r="D92" s="139" t="s">
        <v>3509</v>
      </c>
      <c r="E92" s="139" t="s">
        <v>1560</v>
      </c>
      <c r="F92" s="139" t="s">
        <v>1561</v>
      </c>
      <c r="G92" s="139" t="s">
        <v>1562</v>
      </c>
    </row>
    <row r="93" spans="1:7">
      <c r="A93" s="139">
        <v>92</v>
      </c>
      <c r="B93" s="139" t="s">
        <v>3504</v>
      </c>
      <c r="C93" s="139" t="s">
        <v>3508</v>
      </c>
      <c r="D93" s="139" t="s">
        <v>3509</v>
      </c>
      <c r="E93" s="139" t="s">
        <v>1547</v>
      </c>
      <c r="F93" s="139" t="s">
        <v>1548</v>
      </c>
      <c r="G93" s="139" t="s">
        <v>1549</v>
      </c>
    </row>
    <row r="94" spans="1:7">
      <c r="A94" s="139">
        <v>93</v>
      </c>
      <c r="B94" s="139" t="s">
        <v>3504</v>
      </c>
      <c r="C94" s="139" t="s">
        <v>3508</v>
      </c>
      <c r="D94" s="139" t="s">
        <v>3509</v>
      </c>
      <c r="E94" s="139" t="s">
        <v>1550</v>
      </c>
      <c r="F94" s="139" t="s">
        <v>1551</v>
      </c>
      <c r="G94" s="139" t="s">
        <v>1552</v>
      </c>
    </row>
    <row r="95" spans="1:7">
      <c r="A95" s="139">
        <v>94</v>
      </c>
      <c r="B95" s="139" t="s">
        <v>3504</v>
      </c>
      <c r="C95" s="139" t="s">
        <v>3508</v>
      </c>
      <c r="D95" s="139" t="s">
        <v>3509</v>
      </c>
      <c r="E95" s="139" t="s">
        <v>1511</v>
      </c>
      <c r="F95" s="139" t="s">
        <v>1512</v>
      </c>
      <c r="G95" s="139" t="s">
        <v>1513</v>
      </c>
    </row>
    <row r="96" spans="1:7">
      <c r="A96" s="139">
        <v>95</v>
      </c>
      <c r="B96" s="139" t="s">
        <v>3504</v>
      </c>
      <c r="C96" s="139" t="s">
        <v>3508</v>
      </c>
      <c r="D96" s="139" t="s">
        <v>3509</v>
      </c>
      <c r="E96" s="139" t="s">
        <v>1571</v>
      </c>
      <c r="F96" s="139" t="s">
        <v>1572</v>
      </c>
      <c r="G96" s="139" t="s">
        <v>1573</v>
      </c>
    </row>
    <row r="97" spans="1:7">
      <c r="A97" s="139">
        <v>96</v>
      </c>
      <c r="B97" s="139" t="s">
        <v>3504</v>
      </c>
      <c r="C97" s="139" t="s">
        <v>3508</v>
      </c>
      <c r="D97" s="139" t="s">
        <v>3509</v>
      </c>
      <c r="E97" s="139" t="s">
        <v>1553</v>
      </c>
      <c r="F97" s="139" t="s">
        <v>1554</v>
      </c>
      <c r="G97" s="139" t="s">
        <v>1555</v>
      </c>
    </row>
    <row r="98" spans="1:7">
      <c r="A98" s="139">
        <v>97</v>
      </c>
      <c r="B98" s="139" t="s">
        <v>3504</v>
      </c>
      <c r="C98" s="139" t="s">
        <v>3508</v>
      </c>
      <c r="D98" s="139" t="s">
        <v>3509</v>
      </c>
      <c r="E98" s="139" t="s">
        <v>1590</v>
      </c>
      <c r="F98" s="139" t="s">
        <v>1591</v>
      </c>
      <c r="G98" s="139" t="s">
        <v>1592</v>
      </c>
    </row>
    <row r="99" spans="1:7">
      <c r="A99" s="139">
        <v>98</v>
      </c>
      <c r="B99" s="139" t="s">
        <v>3504</v>
      </c>
      <c r="C99" s="139" t="s">
        <v>3510</v>
      </c>
      <c r="D99" s="139" t="s">
        <v>3511</v>
      </c>
      <c r="E99" s="139" t="s">
        <v>1576</v>
      </c>
      <c r="F99" s="139" t="s">
        <v>1577</v>
      </c>
      <c r="G99" s="139" t="s">
        <v>1549</v>
      </c>
    </row>
    <row r="100" spans="1:7">
      <c r="A100" s="139">
        <v>99</v>
      </c>
      <c r="B100" s="139" t="s">
        <v>3504</v>
      </c>
      <c r="C100" s="139" t="s">
        <v>3510</v>
      </c>
      <c r="D100" s="139" t="s">
        <v>3511</v>
      </c>
      <c r="E100" s="139" t="s">
        <v>1593</v>
      </c>
      <c r="F100" s="139" t="s">
        <v>1594</v>
      </c>
      <c r="G100" s="139" t="s">
        <v>1549</v>
      </c>
    </row>
    <row r="101" spans="1:7">
      <c r="A101" s="139">
        <v>100</v>
      </c>
      <c r="B101" s="139" t="s">
        <v>3504</v>
      </c>
      <c r="C101" s="139" t="s">
        <v>3510</v>
      </c>
      <c r="D101" s="139" t="s">
        <v>3511</v>
      </c>
      <c r="E101" s="139" t="s">
        <v>1595</v>
      </c>
      <c r="F101" s="139" t="s">
        <v>1596</v>
      </c>
      <c r="G101" s="139" t="s">
        <v>1549</v>
      </c>
    </row>
    <row r="102" spans="1:7">
      <c r="A102" s="139">
        <v>101</v>
      </c>
      <c r="B102" s="139" t="s">
        <v>3504</v>
      </c>
      <c r="C102" s="139" t="s">
        <v>3510</v>
      </c>
      <c r="D102" s="139" t="s">
        <v>3511</v>
      </c>
      <c r="E102" s="139" t="s">
        <v>1558</v>
      </c>
      <c r="F102" s="139" t="s">
        <v>1559</v>
      </c>
      <c r="G102" s="139" t="s">
        <v>1549</v>
      </c>
    </row>
    <row r="103" spans="1:7">
      <c r="A103" s="139">
        <v>102</v>
      </c>
      <c r="B103" s="139" t="s">
        <v>3504</v>
      </c>
      <c r="C103" s="139" t="s">
        <v>3510</v>
      </c>
      <c r="D103" s="139" t="s">
        <v>3511</v>
      </c>
      <c r="E103" s="139" t="s">
        <v>1560</v>
      </c>
      <c r="F103" s="139" t="s">
        <v>1561</v>
      </c>
      <c r="G103" s="139" t="s">
        <v>1562</v>
      </c>
    </row>
    <row r="104" spans="1:7">
      <c r="A104" s="139">
        <v>103</v>
      </c>
      <c r="B104" s="139" t="s">
        <v>3504</v>
      </c>
      <c r="C104" s="139" t="s">
        <v>3510</v>
      </c>
      <c r="D104" s="139" t="s">
        <v>3511</v>
      </c>
      <c r="E104" s="139" t="s">
        <v>1547</v>
      </c>
      <c r="F104" s="139" t="s">
        <v>1548</v>
      </c>
      <c r="G104" s="139" t="s">
        <v>1549</v>
      </c>
    </row>
    <row r="105" spans="1:7">
      <c r="A105" s="139">
        <v>104</v>
      </c>
      <c r="B105" s="139" t="s">
        <v>3504</v>
      </c>
      <c r="C105" s="139" t="s">
        <v>3510</v>
      </c>
      <c r="D105" s="139" t="s">
        <v>3511</v>
      </c>
      <c r="E105" s="139" t="s">
        <v>1550</v>
      </c>
      <c r="F105" s="139" t="s">
        <v>1551</v>
      </c>
      <c r="G105" s="139" t="s">
        <v>1552</v>
      </c>
    </row>
    <row r="106" spans="1:7">
      <c r="A106" s="139">
        <v>105</v>
      </c>
      <c r="B106" s="139" t="s">
        <v>3504</v>
      </c>
      <c r="C106" s="139" t="s">
        <v>3510</v>
      </c>
      <c r="D106" s="139" t="s">
        <v>3511</v>
      </c>
      <c r="E106" s="139" t="s">
        <v>1511</v>
      </c>
      <c r="F106" s="139" t="s">
        <v>1512</v>
      </c>
      <c r="G106" s="139" t="s">
        <v>1513</v>
      </c>
    </row>
    <row r="107" spans="1:7">
      <c r="A107" s="139">
        <v>106</v>
      </c>
      <c r="B107" s="139" t="s">
        <v>3504</v>
      </c>
      <c r="C107" s="139" t="s">
        <v>3510</v>
      </c>
      <c r="D107" s="139" t="s">
        <v>3511</v>
      </c>
      <c r="E107" s="139" t="s">
        <v>1571</v>
      </c>
      <c r="F107" s="139" t="s">
        <v>1572</v>
      </c>
      <c r="G107" s="139" t="s">
        <v>1573</v>
      </c>
    </row>
    <row r="108" spans="1:7">
      <c r="A108" s="139">
        <v>107</v>
      </c>
      <c r="B108" s="139" t="s">
        <v>3504</v>
      </c>
      <c r="C108" s="139" t="s">
        <v>3510</v>
      </c>
      <c r="D108" s="139" t="s">
        <v>3511</v>
      </c>
      <c r="E108" s="139" t="s">
        <v>1553</v>
      </c>
      <c r="F108" s="139" t="s">
        <v>1554</v>
      </c>
      <c r="G108" s="139" t="s">
        <v>1555</v>
      </c>
    </row>
    <row r="109" spans="1:7">
      <c r="A109" s="139">
        <v>108</v>
      </c>
      <c r="B109" s="139" t="s">
        <v>3504</v>
      </c>
      <c r="C109" s="139" t="s">
        <v>3512</v>
      </c>
      <c r="D109" s="139" t="s">
        <v>3513</v>
      </c>
      <c r="E109" s="139" t="s">
        <v>1576</v>
      </c>
      <c r="F109" s="139" t="s">
        <v>1577</v>
      </c>
      <c r="G109" s="139" t="s">
        <v>1549</v>
      </c>
    </row>
    <row r="110" spans="1:7">
      <c r="A110" s="139">
        <v>109</v>
      </c>
      <c r="B110" s="139" t="s">
        <v>3504</v>
      </c>
      <c r="C110" s="139" t="s">
        <v>3512</v>
      </c>
      <c r="D110" s="139" t="s">
        <v>3513</v>
      </c>
      <c r="E110" s="139" t="s">
        <v>1597</v>
      </c>
      <c r="F110" s="139" t="s">
        <v>1598</v>
      </c>
      <c r="G110" s="139" t="s">
        <v>1549</v>
      </c>
    </row>
    <row r="111" spans="1:7">
      <c r="A111" s="139">
        <v>110</v>
      </c>
      <c r="B111" s="139" t="s">
        <v>3504</v>
      </c>
      <c r="C111" s="139" t="s">
        <v>3512</v>
      </c>
      <c r="D111" s="139" t="s">
        <v>3513</v>
      </c>
      <c r="E111" s="139" t="s">
        <v>1558</v>
      </c>
      <c r="F111" s="139" t="s">
        <v>1559</v>
      </c>
      <c r="G111" s="139" t="s">
        <v>1549</v>
      </c>
    </row>
    <row r="112" spans="1:7">
      <c r="A112" s="139">
        <v>111</v>
      </c>
      <c r="B112" s="139" t="s">
        <v>3504</v>
      </c>
      <c r="C112" s="139" t="s">
        <v>3512</v>
      </c>
      <c r="D112" s="139" t="s">
        <v>3513</v>
      </c>
      <c r="E112" s="139" t="s">
        <v>1560</v>
      </c>
      <c r="F112" s="139" t="s">
        <v>1561</v>
      </c>
      <c r="G112" s="139" t="s">
        <v>1562</v>
      </c>
    </row>
    <row r="113" spans="1:7">
      <c r="A113" s="139">
        <v>112</v>
      </c>
      <c r="B113" s="139" t="s">
        <v>3504</v>
      </c>
      <c r="C113" s="139" t="s">
        <v>3512</v>
      </c>
      <c r="D113" s="139" t="s">
        <v>3513</v>
      </c>
      <c r="E113" s="139" t="s">
        <v>1547</v>
      </c>
      <c r="F113" s="139" t="s">
        <v>1548</v>
      </c>
      <c r="G113" s="139" t="s">
        <v>1549</v>
      </c>
    </row>
    <row r="114" spans="1:7">
      <c r="A114" s="139">
        <v>113</v>
      </c>
      <c r="B114" s="139" t="s">
        <v>3504</v>
      </c>
      <c r="C114" s="139" t="s">
        <v>3512</v>
      </c>
      <c r="D114" s="139" t="s">
        <v>3513</v>
      </c>
      <c r="E114" s="139" t="s">
        <v>1550</v>
      </c>
      <c r="F114" s="139" t="s">
        <v>1551</v>
      </c>
      <c r="G114" s="139" t="s">
        <v>1552</v>
      </c>
    </row>
    <row r="115" spans="1:7">
      <c r="A115" s="139">
        <v>114</v>
      </c>
      <c r="B115" s="139" t="s">
        <v>3504</v>
      </c>
      <c r="C115" s="139" t="s">
        <v>3512</v>
      </c>
      <c r="D115" s="139" t="s">
        <v>3513</v>
      </c>
      <c r="E115" s="139" t="s">
        <v>1511</v>
      </c>
      <c r="F115" s="139" t="s">
        <v>1512</v>
      </c>
      <c r="G115" s="139" t="s">
        <v>1513</v>
      </c>
    </row>
    <row r="116" spans="1:7">
      <c r="A116" s="139">
        <v>115</v>
      </c>
      <c r="B116" s="139" t="s">
        <v>3504</v>
      </c>
      <c r="C116" s="139" t="s">
        <v>3512</v>
      </c>
      <c r="D116" s="139" t="s">
        <v>3513</v>
      </c>
      <c r="E116" s="139" t="s">
        <v>1571</v>
      </c>
      <c r="F116" s="139" t="s">
        <v>1572</v>
      </c>
      <c r="G116" s="139" t="s">
        <v>1573</v>
      </c>
    </row>
    <row r="117" spans="1:7">
      <c r="A117" s="139">
        <v>116</v>
      </c>
      <c r="B117" s="139" t="s">
        <v>3504</v>
      </c>
      <c r="C117" s="139" t="s">
        <v>3512</v>
      </c>
      <c r="D117" s="139" t="s">
        <v>3513</v>
      </c>
      <c r="E117" s="139" t="s">
        <v>1553</v>
      </c>
      <c r="F117" s="139" t="s">
        <v>1554</v>
      </c>
      <c r="G117" s="139" t="s">
        <v>1555</v>
      </c>
    </row>
    <row r="118" spans="1:7">
      <c r="A118" s="139">
        <v>117</v>
      </c>
      <c r="B118" s="139" t="s">
        <v>3504</v>
      </c>
      <c r="C118" s="139" t="s">
        <v>3514</v>
      </c>
      <c r="D118" s="139" t="s">
        <v>3515</v>
      </c>
      <c r="E118" s="139" t="s">
        <v>1576</v>
      </c>
      <c r="F118" s="139" t="s">
        <v>1577</v>
      </c>
      <c r="G118" s="139" t="s">
        <v>1549</v>
      </c>
    </row>
    <row r="119" spans="1:7">
      <c r="A119" s="139">
        <v>118</v>
      </c>
      <c r="B119" s="139" t="s">
        <v>3504</v>
      </c>
      <c r="C119" s="139" t="s">
        <v>3514</v>
      </c>
      <c r="D119" s="139" t="s">
        <v>3515</v>
      </c>
      <c r="E119" s="139" t="s">
        <v>1558</v>
      </c>
      <c r="F119" s="139" t="s">
        <v>1559</v>
      </c>
      <c r="G119" s="139" t="s">
        <v>1549</v>
      </c>
    </row>
    <row r="120" spans="1:7">
      <c r="A120" s="139">
        <v>119</v>
      </c>
      <c r="B120" s="139" t="s">
        <v>3504</v>
      </c>
      <c r="C120" s="139" t="s">
        <v>3514</v>
      </c>
      <c r="D120" s="139" t="s">
        <v>3515</v>
      </c>
      <c r="E120" s="139" t="s">
        <v>1560</v>
      </c>
      <c r="F120" s="139" t="s">
        <v>1561</v>
      </c>
      <c r="G120" s="139" t="s">
        <v>1562</v>
      </c>
    </row>
    <row r="121" spans="1:7">
      <c r="A121" s="139">
        <v>120</v>
      </c>
      <c r="B121" s="139" t="s">
        <v>3504</v>
      </c>
      <c r="C121" s="139" t="s">
        <v>3514</v>
      </c>
      <c r="D121" s="139" t="s">
        <v>3515</v>
      </c>
      <c r="E121" s="139" t="s">
        <v>1547</v>
      </c>
      <c r="F121" s="139" t="s">
        <v>1548</v>
      </c>
      <c r="G121" s="139" t="s">
        <v>1549</v>
      </c>
    </row>
    <row r="122" spans="1:7">
      <c r="A122" s="139">
        <v>121</v>
      </c>
      <c r="B122" s="139" t="s">
        <v>3504</v>
      </c>
      <c r="C122" s="139" t="s">
        <v>3514</v>
      </c>
      <c r="D122" s="139" t="s">
        <v>3515</v>
      </c>
      <c r="E122" s="139" t="s">
        <v>1550</v>
      </c>
      <c r="F122" s="139" t="s">
        <v>1551</v>
      </c>
      <c r="G122" s="139" t="s">
        <v>1552</v>
      </c>
    </row>
    <row r="123" spans="1:7">
      <c r="A123" s="139">
        <v>122</v>
      </c>
      <c r="B123" s="139" t="s">
        <v>3504</v>
      </c>
      <c r="C123" s="139" t="s">
        <v>3514</v>
      </c>
      <c r="D123" s="139" t="s">
        <v>3515</v>
      </c>
      <c r="E123" s="139" t="s">
        <v>1511</v>
      </c>
      <c r="F123" s="139" t="s">
        <v>1512</v>
      </c>
      <c r="G123" s="139" t="s">
        <v>1513</v>
      </c>
    </row>
    <row r="124" spans="1:7">
      <c r="A124" s="139">
        <v>123</v>
      </c>
      <c r="B124" s="139" t="s">
        <v>3504</v>
      </c>
      <c r="C124" s="139" t="s">
        <v>3514</v>
      </c>
      <c r="D124" s="139" t="s">
        <v>3515</v>
      </c>
      <c r="E124" s="139" t="s">
        <v>1571</v>
      </c>
      <c r="F124" s="139" t="s">
        <v>1572</v>
      </c>
      <c r="G124" s="139" t="s">
        <v>1573</v>
      </c>
    </row>
    <row r="125" spans="1:7">
      <c r="A125" s="139">
        <v>124</v>
      </c>
      <c r="B125" s="139" t="s">
        <v>3504</v>
      </c>
      <c r="C125" s="139" t="s">
        <v>3514</v>
      </c>
      <c r="D125" s="139" t="s">
        <v>3515</v>
      </c>
      <c r="E125" s="139" t="s">
        <v>1553</v>
      </c>
      <c r="F125" s="139" t="s">
        <v>1554</v>
      </c>
      <c r="G125" s="139" t="s">
        <v>1555</v>
      </c>
    </row>
    <row r="126" spans="1:7">
      <c r="A126" s="139">
        <v>125</v>
      </c>
      <c r="B126" s="139" t="s">
        <v>3504</v>
      </c>
      <c r="C126" s="139" t="s">
        <v>3516</v>
      </c>
      <c r="D126" s="139" t="s">
        <v>3517</v>
      </c>
      <c r="E126" s="139" t="s">
        <v>1576</v>
      </c>
      <c r="F126" s="139" t="s">
        <v>1577</v>
      </c>
      <c r="G126" s="139" t="s">
        <v>1549</v>
      </c>
    </row>
    <row r="127" spans="1:7">
      <c r="A127" s="139">
        <v>126</v>
      </c>
      <c r="B127" s="139" t="s">
        <v>3504</v>
      </c>
      <c r="C127" s="139" t="s">
        <v>3516</v>
      </c>
      <c r="D127" s="139" t="s">
        <v>3517</v>
      </c>
      <c r="E127" s="139" t="s">
        <v>1599</v>
      </c>
      <c r="F127" s="139" t="s">
        <v>1600</v>
      </c>
      <c r="G127" s="139" t="s">
        <v>1549</v>
      </c>
    </row>
    <row r="128" spans="1:7">
      <c r="A128" s="139">
        <v>127</v>
      </c>
      <c r="B128" s="139" t="s">
        <v>3504</v>
      </c>
      <c r="C128" s="139" t="s">
        <v>3516</v>
      </c>
      <c r="D128" s="139" t="s">
        <v>3517</v>
      </c>
      <c r="E128" s="139" t="s">
        <v>1558</v>
      </c>
      <c r="F128" s="139" t="s">
        <v>1559</v>
      </c>
      <c r="G128" s="139" t="s">
        <v>1549</v>
      </c>
    </row>
    <row r="129" spans="1:7">
      <c r="A129" s="139">
        <v>128</v>
      </c>
      <c r="B129" s="139" t="s">
        <v>3504</v>
      </c>
      <c r="C129" s="139" t="s">
        <v>3516</v>
      </c>
      <c r="D129" s="139" t="s">
        <v>3517</v>
      </c>
      <c r="E129" s="139" t="s">
        <v>1560</v>
      </c>
      <c r="F129" s="139" t="s">
        <v>1561</v>
      </c>
      <c r="G129" s="139" t="s">
        <v>1562</v>
      </c>
    </row>
    <row r="130" spans="1:7">
      <c r="A130" s="139">
        <v>129</v>
      </c>
      <c r="B130" s="139" t="s">
        <v>3504</v>
      </c>
      <c r="C130" s="139" t="s">
        <v>3516</v>
      </c>
      <c r="D130" s="139" t="s">
        <v>3517</v>
      </c>
      <c r="E130" s="139" t="s">
        <v>1547</v>
      </c>
      <c r="F130" s="139" t="s">
        <v>1548</v>
      </c>
      <c r="G130" s="139" t="s">
        <v>1549</v>
      </c>
    </row>
    <row r="131" spans="1:7">
      <c r="A131" s="139">
        <v>130</v>
      </c>
      <c r="B131" s="139" t="s">
        <v>3504</v>
      </c>
      <c r="C131" s="139" t="s">
        <v>3516</v>
      </c>
      <c r="D131" s="139" t="s">
        <v>3517</v>
      </c>
      <c r="E131" s="139" t="s">
        <v>1550</v>
      </c>
      <c r="F131" s="139" t="s">
        <v>1551</v>
      </c>
      <c r="G131" s="139" t="s">
        <v>1552</v>
      </c>
    </row>
    <row r="132" spans="1:7">
      <c r="A132" s="139">
        <v>131</v>
      </c>
      <c r="B132" s="139" t="s">
        <v>3504</v>
      </c>
      <c r="C132" s="139" t="s">
        <v>3516</v>
      </c>
      <c r="D132" s="139" t="s">
        <v>3517</v>
      </c>
      <c r="E132" s="139" t="s">
        <v>1511</v>
      </c>
      <c r="F132" s="139" t="s">
        <v>1512</v>
      </c>
      <c r="G132" s="139" t="s">
        <v>1513</v>
      </c>
    </row>
    <row r="133" spans="1:7">
      <c r="A133" s="139">
        <v>132</v>
      </c>
      <c r="B133" s="139" t="s">
        <v>3504</v>
      </c>
      <c r="C133" s="139" t="s">
        <v>3516</v>
      </c>
      <c r="D133" s="139" t="s">
        <v>3517</v>
      </c>
      <c r="E133" s="139" t="s">
        <v>1571</v>
      </c>
      <c r="F133" s="139" t="s">
        <v>1572</v>
      </c>
      <c r="G133" s="139" t="s">
        <v>1573</v>
      </c>
    </row>
    <row r="134" spans="1:7">
      <c r="A134" s="139">
        <v>133</v>
      </c>
      <c r="B134" s="139" t="s">
        <v>3504</v>
      </c>
      <c r="C134" s="139" t="s">
        <v>3516</v>
      </c>
      <c r="D134" s="139" t="s">
        <v>3517</v>
      </c>
      <c r="E134" s="139" t="s">
        <v>1553</v>
      </c>
      <c r="F134" s="139" t="s">
        <v>1554</v>
      </c>
      <c r="G134" s="139" t="s">
        <v>1555</v>
      </c>
    </row>
    <row r="135" spans="1:7">
      <c r="A135" s="139">
        <v>134</v>
      </c>
      <c r="B135" s="139" t="s">
        <v>3518</v>
      </c>
      <c r="C135" s="139" t="s">
        <v>3518</v>
      </c>
      <c r="D135" s="139" t="s">
        <v>3519</v>
      </c>
      <c r="E135" s="139" t="s">
        <v>1501</v>
      </c>
      <c r="F135" s="139" t="s">
        <v>1502</v>
      </c>
      <c r="G135" s="139" t="s">
        <v>1503</v>
      </c>
    </row>
    <row r="136" spans="1:7">
      <c r="A136" s="139">
        <v>135</v>
      </c>
      <c r="B136" s="139" t="s">
        <v>3518</v>
      </c>
      <c r="C136" s="139" t="s">
        <v>3518</v>
      </c>
      <c r="D136" s="139" t="s">
        <v>3519</v>
      </c>
      <c r="E136" s="139" t="s">
        <v>1601</v>
      </c>
      <c r="F136" s="139" t="s">
        <v>1602</v>
      </c>
      <c r="G136" s="139" t="s">
        <v>1603</v>
      </c>
    </row>
    <row r="137" spans="1:7">
      <c r="A137" s="139">
        <v>136</v>
      </c>
      <c r="B137" s="139" t="s">
        <v>3518</v>
      </c>
      <c r="C137" s="139" t="s">
        <v>3518</v>
      </c>
      <c r="D137" s="139" t="s">
        <v>3519</v>
      </c>
      <c r="E137" s="139" t="s">
        <v>1511</v>
      </c>
      <c r="F137" s="139" t="s">
        <v>1512</v>
      </c>
      <c r="G137" s="139" t="s">
        <v>1513</v>
      </c>
    </row>
    <row r="138" spans="1:7">
      <c r="A138" s="139">
        <v>137</v>
      </c>
      <c r="B138" s="139" t="s">
        <v>3518</v>
      </c>
      <c r="C138" s="139" t="s">
        <v>3518</v>
      </c>
      <c r="D138" s="139" t="s">
        <v>3519</v>
      </c>
      <c r="E138" s="139" t="s">
        <v>1604</v>
      </c>
      <c r="F138" s="139" t="s">
        <v>1605</v>
      </c>
      <c r="G138" s="139" t="s">
        <v>1606</v>
      </c>
    </row>
    <row r="139" spans="1:7">
      <c r="A139" s="139">
        <v>138</v>
      </c>
      <c r="B139" s="139" t="s">
        <v>3518</v>
      </c>
      <c r="C139" s="139" t="s">
        <v>3520</v>
      </c>
      <c r="D139" s="139" t="s">
        <v>3521</v>
      </c>
      <c r="E139" s="139" t="s">
        <v>1607</v>
      </c>
      <c r="F139" s="139" t="s">
        <v>1608</v>
      </c>
      <c r="G139" s="139" t="s">
        <v>1609</v>
      </c>
    </row>
    <row r="140" spans="1:7">
      <c r="A140" s="139">
        <v>139</v>
      </c>
      <c r="B140" s="139" t="s">
        <v>3518</v>
      </c>
      <c r="C140" s="139" t="s">
        <v>3520</v>
      </c>
      <c r="D140" s="139" t="s">
        <v>3521</v>
      </c>
      <c r="E140" s="139" t="s">
        <v>1610</v>
      </c>
      <c r="F140" s="139" t="s">
        <v>1611</v>
      </c>
      <c r="G140" s="139" t="s">
        <v>1612</v>
      </c>
    </row>
    <row r="141" spans="1:7">
      <c r="A141" s="139">
        <v>140</v>
      </c>
      <c r="B141" s="139" t="s">
        <v>3518</v>
      </c>
      <c r="C141" s="139" t="s">
        <v>3520</v>
      </c>
      <c r="D141" s="139" t="s">
        <v>3521</v>
      </c>
      <c r="E141" s="139" t="s">
        <v>1613</v>
      </c>
      <c r="F141" s="139" t="s">
        <v>1614</v>
      </c>
      <c r="G141" s="139" t="s">
        <v>1615</v>
      </c>
    </row>
    <row r="142" spans="1:7">
      <c r="A142" s="139">
        <v>141</v>
      </c>
      <c r="B142" s="139" t="s">
        <v>3518</v>
      </c>
      <c r="C142" s="139" t="s">
        <v>3520</v>
      </c>
      <c r="D142" s="139" t="s">
        <v>3521</v>
      </c>
      <c r="E142" s="139" t="s">
        <v>1616</v>
      </c>
      <c r="F142" s="139" t="s">
        <v>1617</v>
      </c>
      <c r="G142" s="139" t="s">
        <v>1618</v>
      </c>
    </row>
    <row r="143" spans="1:7">
      <c r="A143" s="139">
        <v>142</v>
      </c>
      <c r="B143" s="139" t="s">
        <v>3518</v>
      </c>
      <c r="C143" s="139" t="s">
        <v>3520</v>
      </c>
      <c r="D143" s="139" t="s">
        <v>3521</v>
      </c>
      <c r="E143" s="139" t="s">
        <v>1619</v>
      </c>
      <c r="F143" s="139" t="s">
        <v>1620</v>
      </c>
      <c r="G143" s="139" t="s">
        <v>1615</v>
      </c>
    </row>
    <row r="144" spans="1:7">
      <c r="A144" s="139">
        <v>143</v>
      </c>
      <c r="B144" s="139" t="s">
        <v>3518</v>
      </c>
      <c r="C144" s="139" t="s">
        <v>3520</v>
      </c>
      <c r="D144" s="139" t="s">
        <v>3521</v>
      </c>
      <c r="E144" s="139" t="s">
        <v>1621</v>
      </c>
      <c r="F144" s="139" t="s">
        <v>1622</v>
      </c>
      <c r="G144" s="139" t="s">
        <v>1618</v>
      </c>
    </row>
    <row r="145" spans="1:7">
      <c r="A145" s="139">
        <v>144</v>
      </c>
      <c r="B145" s="139" t="s">
        <v>3518</v>
      </c>
      <c r="C145" s="139" t="s">
        <v>3520</v>
      </c>
      <c r="D145" s="139" t="s">
        <v>3521</v>
      </c>
      <c r="E145" s="139" t="s">
        <v>1623</v>
      </c>
      <c r="F145" s="139" t="s">
        <v>1624</v>
      </c>
      <c r="G145" s="139" t="s">
        <v>1618</v>
      </c>
    </row>
    <row r="146" spans="1:7">
      <c r="A146" s="139">
        <v>145</v>
      </c>
      <c r="B146" s="139" t="s">
        <v>3518</v>
      </c>
      <c r="C146" s="139" t="s">
        <v>3520</v>
      </c>
      <c r="D146" s="139" t="s">
        <v>3521</v>
      </c>
      <c r="E146" s="139" t="s">
        <v>1625</v>
      </c>
      <c r="F146" s="139" t="s">
        <v>1626</v>
      </c>
      <c r="G146" s="139" t="s">
        <v>1618</v>
      </c>
    </row>
    <row r="147" spans="1:7">
      <c r="A147" s="139">
        <v>146</v>
      </c>
      <c r="B147" s="139" t="s">
        <v>3518</v>
      </c>
      <c r="C147" s="139" t="s">
        <v>3520</v>
      </c>
      <c r="D147" s="139" t="s">
        <v>3521</v>
      </c>
      <c r="E147" s="139" t="s">
        <v>1627</v>
      </c>
      <c r="F147" s="139" t="s">
        <v>1628</v>
      </c>
      <c r="G147" s="139" t="s">
        <v>1629</v>
      </c>
    </row>
    <row r="148" spans="1:7">
      <c r="A148" s="139">
        <v>147</v>
      </c>
      <c r="B148" s="139" t="s">
        <v>3518</v>
      </c>
      <c r="C148" s="139" t="s">
        <v>3520</v>
      </c>
      <c r="D148" s="139" t="s">
        <v>3521</v>
      </c>
      <c r="E148" s="139" t="s">
        <v>1501</v>
      </c>
      <c r="F148" s="139" t="s">
        <v>1502</v>
      </c>
      <c r="G148" s="139" t="s">
        <v>1503</v>
      </c>
    </row>
    <row r="149" spans="1:7">
      <c r="A149" s="139">
        <v>148</v>
      </c>
      <c r="B149" s="139" t="s">
        <v>3518</v>
      </c>
      <c r="C149" s="139" t="s">
        <v>3520</v>
      </c>
      <c r="D149" s="139" t="s">
        <v>3521</v>
      </c>
      <c r="E149" s="139" t="s">
        <v>1630</v>
      </c>
      <c r="F149" s="139" t="s">
        <v>1561</v>
      </c>
      <c r="G149" s="139" t="s">
        <v>1631</v>
      </c>
    </row>
    <row r="150" spans="1:7">
      <c r="A150" s="139">
        <v>149</v>
      </c>
      <c r="B150" s="139" t="s">
        <v>3518</v>
      </c>
      <c r="C150" s="139" t="s">
        <v>3520</v>
      </c>
      <c r="D150" s="139" t="s">
        <v>3521</v>
      </c>
      <c r="E150" s="139" t="s">
        <v>1632</v>
      </c>
      <c r="F150" s="139" t="s">
        <v>1633</v>
      </c>
      <c r="G150" s="139" t="s">
        <v>1618</v>
      </c>
    </row>
    <row r="151" spans="1:7">
      <c r="A151" s="139">
        <v>150</v>
      </c>
      <c r="B151" s="139" t="s">
        <v>3518</v>
      </c>
      <c r="C151" s="139" t="s">
        <v>3520</v>
      </c>
      <c r="D151" s="139" t="s">
        <v>3521</v>
      </c>
      <c r="E151" s="139" t="s">
        <v>1634</v>
      </c>
      <c r="F151" s="139" t="s">
        <v>1635</v>
      </c>
      <c r="G151" s="139" t="s">
        <v>1618</v>
      </c>
    </row>
    <row r="152" spans="1:7">
      <c r="A152" s="139">
        <v>151</v>
      </c>
      <c r="B152" s="139" t="s">
        <v>3518</v>
      </c>
      <c r="C152" s="139" t="s">
        <v>3520</v>
      </c>
      <c r="D152" s="139" t="s">
        <v>3521</v>
      </c>
      <c r="E152" s="139" t="s">
        <v>1636</v>
      </c>
      <c r="F152" s="139" t="s">
        <v>1637</v>
      </c>
      <c r="G152" s="139" t="s">
        <v>1618</v>
      </c>
    </row>
    <row r="153" spans="1:7">
      <c r="A153" s="139">
        <v>152</v>
      </c>
      <c r="B153" s="139" t="s">
        <v>3518</v>
      </c>
      <c r="C153" s="139" t="s">
        <v>3520</v>
      </c>
      <c r="D153" s="139" t="s">
        <v>3521</v>
      </c>
      <c r="E153" s="139" t="s">
        <v>1638</v>
      </c>
      <c r="F153" s="139" t="s">
        <v>1639</v>
      </c>
      <c r="G153" s="139" t="s">
        <v>1618</v>
      </c>
    </row>
    <row r="154" spans="1:7">
      <c r="A154" s="139">
        <v>153</v>
      </c>
      <c r="B154" s="139" t="s">
        <v>3518</v>
      </c>
      <c r="C154" s="139" t="s">
        <v>3520</v>
      </c>
      <c r="D154" s="139" t="s">
        <v>3521</v>
      </c>
      <c r="E154" s="139" t="s">
        <v>1640</v>
      </c>
      <c r="F154" s="139" t="s">
        <v>1641</v>
      </c>
      <c r="G154" s="139" t="s">
        <v>1618</v>
      </c>
    </row>
    <row r="155" spans="1:7">
      <c r="A155" s="139">
        <v>154</v>
      </c>
      <c r="B155" s="139" t="s">
        <v>3518</v>
      </c>
      <c r="C155" s="139" t="s">
        <v>3520</v>
      </c>
      <c r="D155" s="139" t="s">
        <v>3521</v>
      </c>
      <c r="E155" s="139" t="s">
        <v>1642</v>
      </c>
      <c r="F155" s="139" t="s">
        <v>1643</v>
      </c>
      <c r="G155" s="139" t="s">
        <v>1618</v>
      </c>
    </row>
    <row r="156" spans="1:7">
      <c r="A156" s="139">
        <v>155</v>
      </c>
      <c r="B156" s="139" t="s">
        <v>3518</v>
      </c>
      <c r="C156" s="139" t="s">
        <v>3520</v>
      </c>
      <c r="D156" s="139" t="s">
        <v>3521</v>
      </c>
      <c r="E156" s="139" t="s">
        <v>1601</v>
      </c>
      <c r="F156" s="139" t="s">
        <v>1602</v>
      </c>
      <c r="G156" s="139" t="s">
        <v>1603</v>
      </c>
    </row>
    <row r="157" spans="1:7">
      <c r="A157" s="139">
        <v>156</v>
      </c>
      <c r="B157" s="139" t="s">
        <v>3518</v>
      </c>
      <c r="C157" s="139" t="s">
        <v>3520</v>
      </c>
      <c r="D157" s="139" t="s">
        <v>3521</v>
      </c>
      <c r="E157" s="139" t="s">
        <v>1511</v>
      </c>
      <c r="F157" s="139" t="s">
        <v>1512</v>
      </c>
      <c r="G157" s="139" t="s">
        <v>1513</v>
      </c>
    </row>
    <row r="158" spans="1:7">
      <c r="A158" s="139">
        <v>157</v>
      </c>
      <c r="B158" s="139" t="s">
        <v>3518</v>
      </c>
      <c r="C158" s="139" t="s">
        <v>3520</v>
      </c>
      <c r="D158" s="139" t="s">
        <v>3521</v>
      </c>
      <c r="E158" s="139" t="s">
        <v>1644</v>
      </c>
      <c r="F158" s="139" t="s">
        <v>1645</v>
      </c>
      <c r="G158" s="139" t="s">
        <v>1618</v>
      </c>
    </row>
    <row r="159" spans="1:7">
      <c r="A159" s="139">
        <v>158</v>
      </c>
      <c r="B159" s="139" t="s">
        <v>3518</v>
      </c>
      <c r="C159" s="139" t="s">
        <v>3520</v>
      </c>
      <c r="D159" s="139" t="s">
        <v>3521</v>
      </c>
      <c r="E159" s="139" t="s">
        <v>1646</v>
      </c>
      <c r="F159" s="139" t="s">
        <v>1647</v>
      </c>
      <c r="G159" s="139" t="s">
        <v>1618</v>
      </c>
    </row>
    <row r="160" spans="1:7">
      <c r="A160" s="139">
        <v>159</v>
      </c>
      <c r="B160" s="139" t="s">
        <v>3518</v>
      </c>
      <c r="C160" s="139" t="s">
        <v>3520</v>
      </c>
      <c r="D160" s="139" t="s">
        <v>3521</v>
      </c>
      <c r="E160" s="139" t="s">
        <v>1648</v>
      </c>
      <c r="F160" s="139" t="s">
        <v>1649</v>
      </c>
      <c r="G160" s="139" t="s">
        <v>1618</v>
      </c>
    </row>
    <row r="161" spans="1:7">
      <c r="A161" s="139">
        <v>160</v>
      </c>
      <c r="B161" s="139" t="s">
        <v>3518</v>
      </c>
      <c r="C161" s="139" t="s">
        <v>3520</v>
      </c>
      <c r="D161" s="139" t="s">
        <v>3521</v>
      </c>
      <c r="E161" s="139" t="s">
        <v>1604</v>
      </c>
      <c r="F161" s="139" t="s">
        <v>1605</v>
      </c>
      <c r="G161" s="139" t="s">
        <v>1606</v>
      </c>
    </row>
    <row r="162" spans="1:7">
      <c r="A162" s="139">
        <v>161</v>
      </c>
      <c r="B162" s="139" t="s">
        <v>3518</v>
      </c>
      <c r="C162" s="139" t="s">
        <v>3520</v>
      </c>
      <c r="D162" s="139" t="s">
        <v>3521</v>
      </c>
      <c r="E162" s="139" t="s">
        <v>1650</v>
      </c>
      <c r="F162" s="139" t="s">
        <v>1651</v>
      </c>
      <c r="G162" s="139" t="s">
        <v>1618</v>
      </c>
    </row>
    <row r="163" spans="1:7">
      <c r="A163" s="139">
        <v>162</v>
      </c>
      <c r="B163" s="139" t="s">
        <v>3518</v>
      </c>
      <c r="C163" s="139" t="s">
        <v>3520</v>
      </c>
      <c r="D163" s="139" t="s">
        <v>3521</v>
      </c>
      <c r="E163" s="139" t="s">
        <v>1652</v>
      </c>
      <c r="F163" s="139" t="s">
        <v>1653</v>
      </c>
      <c r="G163" s="139" t="s">
        <v>1618</v>
      </c>
    </row>
    <row r="164" spans="1:7">
      <c r="A164" s="139">
        <v>163</v>
      </c>
      <c r="B164" s="139" t="s">
        <v>3518</v>
      </c>
      <c r="C164" s="139" t="s">
        <v>3520</v>
      </c>
      <c r="D164" s="139" t="s">
        <v>3521</v>
      </c>
      <c r="E164" s="139" t="s">
        <v>1654</v>
      </c>
      <c r="F164" s="139" t="s">
        <v>1655</v>
      </c>
      <c r="G164" s="139" t="s">
        <v>1618</v>
      </c>
    </row>
    <row r="165" spans="1:7">
      <c r="A165" s="139">
        <v>164</v>
      </c>
      <c r="B165" s="139" t="s">
        <v>3518</v>
      </c>
      <c r="C165" s="139" t="s">
        <v>3520</v>
      </c>
      <c r="D165" s="139" t="s">
        <v>3521</v>
      </c>
      <c r="E165" s="139" t="s">
        <v>1656</v>
      </c>
      <c r="F165" s="139" t="s">
        <v>1657</v>
      </c>
      <c r="G165" s="139" t="s">
        <v>1618</v>
      </c>
    </row>
    <row r="166" spans="1:7">
      <c r="A166" s="139">
        <v>165</v>
      </c>
      <c r="B166" s="139" t="s">
        <v>3518</v>
      </c>
      <c r="C166" s="139" t="s">
        <v>3520</v>
      </c>
      <c r="D166" s="139" t="s">
        <v>3521</v>
      </c>
      <c r="E166" s="139" t="s">
        <v>1658</v>
      </c>
      <c r="F166" s="139" t="s">
        <v>1659</v>
      </c>
      <c r="G166" s="139" t="s">
        <v>1618</v>
      </c>
    </row>
    <row r="167" spans="1:7">
      <c r="A167" s="139">
        <v>166</v>
      </c>
      <c r="B167" s="139" t="s">
        <v>3518</v>
      </c>
      <c r="C167" s="139" t="s">
        <v>3520</v>
      </c>
      <c r="D167" s="139" t="s">
        <v>3521</v>
      </c>
      <c r="E167" s="139" t="s">
        <v>1660</v>
      </c>
      <c r="F167" s="139" t="s">
        <v>1661</v>
      </c>
      <c r="G167" s="139" t="s">
        <v>1662</v>
      </c>
    </row>
    <row r="168" spans="1:7">
      <c r="A168" s="139">
        <v>167</v>
      </c>
      <c r="B168" s="139" t="s">
        <v>3518</v>
      </c>
      <c r="C168" s="139" t="s">
        <v>3520</v>
      </c>
      <c r="D168" s="139" t="s">
        <v>3521</v>
      </c>
      <c r="E168" s="139" t="s">
        <v>1663</v>
      </c>
      <c r="F168" s="139" t="s">
        <v>1664</v>
      </c>
      <c r="G168" s="139" t="s">
        <v>1618</v>
      </c>
    </row>
    <row r="169" spans="1:7">
      <c r="A169" s="139">
        <v>168</v>
      </c>
      <c r="B169" s="139" t="s">
        <v>3518</v>
      </c>
      <c r="C169" s="139" t="s">
        <v>3522</v>
      </c>
      <c r="D169" s="139" t="s">
        <v>3523</v>
      </c>
      <c r="E169" s="139" t="s">
        <v>1665</v>
      </c>
      <c r="F169" s="139" t="s">
        <v>1666</v>
      </c>
      <c r="G169" s="139" t="s">
        <v>1618</v>
      </c>
    </row>
    <row r="170" spans="1:7">
      <c r="A170" s="139">
        <v>169</v>
      </c>
      <c r="B170" s="139" t="s">
        <v>3518</v>
      </c>
      <c r="C170" s="139" t="s">
        <v>3522</v>
      </c>
      <c r="D170" s="139" t="s">
        <v>3523</v>
      </c>
      <c r="E170" s="139" t="s">
        <v>1667</v>
      </c>
      <c r="F170" s="139" t="s">
        <v>1668</v>
      </c>
      <c r="G170" s="139" t="s">
        <v>1618</v>
      </c>
    </row>
    <row r="171" spans="1:7">
      <c r="A171" s="139">
        <v>170</v>
      </c>
      <c r="B171" s="139" t="s">
        <v>3518</v>
      </c>
      <c r="C171" s="139" t="s">
        <v>3522</v>
      </c>
      <c r="D171" s="139" t="s">
        <v>3523</v>
      </c>
      <c r="E171" s="139" t="s">
        <v>1669</v>
      </c>
      <c r="F171" s="139" t="s">
        <v>1670</v>
      </c>
      <c r="G171" s="139" t="s">
        <v>1618</v>
      </c>
    </row>
    <row r="172" spans="1:7">
      <c r="A172" s="139">
        <v>171</v>
      </c>
      <c r="B172" s="139" t="s">
        <v>3518</v>
      </c>
      <c r="C172" s="139" t="s">
        <v>3522</v>
      </c>
      <c r="D172" s="139" t="s">
        <v>3523</v>
      </c>
      <c r="E172" s="139" t="s">
        <v>1501</v>
      </c>
      <c r="F172" s="139" t="s">
        <v>1502</v>
      </c>
      <c r="G172" s="139" t="s">
        <v>1503</v>
      </c>
    </row>
    <row r="173" spans="1:7">
      <c r="A173" s="139">
        <v>172</v>
      </c>
      <c r="B173" s="139" t="s">
        <v>3518</v>
      </c>
      <c r="C173" s="139" t="s">
        <v>3522</v>
      </c>
      <c r="D173" s="139" t="s">
        <v>3523</v>
      </c>
      <c r="E173" s="139" t="s">
        <v>1671</v>
      </c>
      <c r="F173" s="139" t="s">
        <v>1672</v>
      </c>
      <c r="G173" s="139" t="s">
        <v>1618</v>
      </c>
    </row>
    <row r="174" spans="1:7">
      <c r="A174" s="139">
        <v>173</v>
      </c>
      <c r="B174" s="139" t="s">
        <v>3518</v>
      </c>
      <c r="C174" s="139" t="s">
        <v>3522</v>
      </c>
      <c r="D174" s="139" t="s">
        <v>3523</v>
      </c>
      <c r="E174" s="139" t="s">
        <v>1630</v>
      </c>
      <c r="F174" s="139" t="s">
        <v>1561</v>
      </c>
      <c r="G174" s="139" t="s">
        <v>1631</v>
      </c>
    </row>
    <row r="175" spans="1:7">
      <c r="A175" s="139">
        <v>174</v>
      </c>
      <c r="B175" s="139" t="s">
        <v>3518</v>
      </c>
      <c r="C175" s="139" t="s">
        <v>3522</v>
      </c>
      <c r="D175" s="139" t="s">
        <v>3523</v>
      </c>
      <c r="E175" s="139" t="s">
        <v>1632</v>
      </c>
      <c r="F175" s="139" t="s">
        <v>1633</v>
      </c>
      <c r="G175" s="139" t="s">
        <v>1618</v>
      </c>
    </row>
    <row r="176" spans="1:7">
      <c r="A176" s="139">
        <v>175</v>
      </c>
      <c r="B176" s="139" t="s">
        <v>3518</v>
      </c>
      <c r="C176" s="139" t="s">
        <v>3522</v>
      </c>
      <c r="D176" s="139" t="s">
        <v>3523</v>
      </c>
      <c r="E176" s="139" t="s">
        <v>1634</v>
      </c>
      <c r="F176" s="139" t="s">
        <v>1635</v>
      </c>
      <c r="G176" s="139" t="s">
        <v>1618</v>
      </c>
    </row>
    <row r="177" spans="1:7">
      <c r="A177" s="139">
        <v>176</v>
      </c>
      <c r="B177" s="139" t="s">
        <v>3518</v>
      </c>
      <c r="C177" s="139" t="s">
        <v>3522</v>
      </c>
      <c r="D177" s="139" t="s">
        <v>3523</v>
      </c>
      <c r="E177" s="139" t="s">
        <v>1601</v>
      </c>
      <c r="F177" s="139" t="s">
        <v>1602</v>
      </c>
      <c r="G177" s="139" t="s">
        <v>1603</v>
      </c>
    </row>
    <row r="178" spans="1:7">
      <c r="A178" s="139">
        <v>177</v>
      </c>
      <c r="B178" s="139" t="s">
        <v>3518</v>
      </c>
      <c r="C178" s="139" t="s">
        <v>3522</v>
      </c>
      <c r="D178" s="139" t="s">
        <v>3523</v>
      </c>
      <c r="E178" s="139" t="s">
        <v>1511</v>
      </c>
      <c r="F178" s="139" t="s">
        <v>1512</v>
      </c>
      <c r="G178" s="139" t="s">
        <v>1513</v>
      </c>
    </row>
    <row r="179" spans="1:7">
      <c r="A179" s="139">
        <v>178</v>
      </c>
      <c r="B179" s="139" t="s">
        <v>3518</v>
      </c>
      <c r="C179" s="139" t="s">
        <v>3522</v>
      </c>
      <c r="D179" s="139" t="s">
        <v>3523</v>
      </c>
      <c r="E179" s="139" t="s">
        <v>1604</v>
      </c>
      <c r="F179" s="139" t="s">
        <v>1605</v>
      </c>
      <c r="G179" s="139" t="s">
        <v>1606</v>
      </c>
    </row>
    <row r="180" spans="1:7">
      <c r="A180" s="139">
        <v>179</v>
      </c>
      <c r="B180" s="139" t="s">
        <v>3518</v>
      </c>
      <c r="C180" s="139" t="s">
        <v>3524</v>
      </c>
      <c r="D180" s="139" t="s">
        <v>3525</v>
      </c>
      <c r="E180" s="139" t="s">
        <v>1501</v>
      </c>
      <c r="F180" s="139" t="s">
        <v>1502</v>
      </c>
      <c r="G180" s="139" t="s">
        <v>1503</v>
      </c>
    </row>
    <row r="181" spans="1:7">
      <c r="A181" s="139">
        <v>180</v>
      </c>
      <c r="B181" s="139" t="s">
        <v>3518</v>
      </c>
      <c r="C181" s="139" t="s">
        <v>3524</v>
      </c>
      <c r="D181" s="139" t="s">
        <v>3525</v>
      </c>
      <c r="E181" s="139" t="s">
        <v>1630</v>
      </c>
      <c r="F181" s="139" t="s">
        <v>1561</v>
      </c>
      <c r="G181" s="139" t="s">
        <v>1631</v>
      </c>
    </row>
    <row r="182" spans="1:7">
      <c r="A182" s="139">
        <v>181</v>
      </c>
      <c r="B182" s="139" t="s">
        <v>3518</v>
      </c>
      <c r="C182" s="139" t="s">
        <v>3524</v>
      </c>
      <c r="D182" s="139" t="s">
        <v>3525</v>
      </c>
      <c r="E182" s="139" t="s">
        <v>1632</v>
      </c>
      <c r="F182" s="139" t="s">
        <v>1633</v>
      </c>
      <c r="G182" s="139" t="s">
        <v>1618</v>
      </c>
    </row>
    <row r="183" spans="1:7">
      <c r="A183" s="139">
        <v>182</v>
      </c>
      <c r="B183" s="139" t="s">
        <v>3518</v>
      </c>
      <c r="C183" s="139" t="s">
        <v>3524</v>
      </c>
      <c r="D183" s="139" t="s">
        <v>3525</v>
      </c>
      <c r="E183" s="139" t="s">
        <v>1634</v>
      </c>
      <c r="F183" s="139" t="s">
        <v>1635</v>
      </c>
      <c r="G183" s="139" t="s">
        <v>1618</v>
      </c>
    </row>
    <row r="184" spans="1:7">
      <c r="A184" s="139">
        <v>183</v>
      </c>
      <c r="B184" s="139" t="s">
        <v>3518</v>
      </c>
      <c r="C184" s="139" t="s">
        <v>3524</v>
      </c>
      <c r="D184" s="139" t="s">
        <v>3525</v>
      </c>
      <c r="E184" s="139" t="s">
        <v>1601</v>
      </c>
      <c r="F184" s="139" t="s">
        <v>1602</v>
      </c>
      <c r="G184" s="139" t="s">
        <v>1603</v>
      </c>
    </row>
    <row r="185" spans="1:7">
      <c r="A185" s="139">
        <v>184</v>
      </c>
      <c r="B185" s="139" t="s">
        <v>3518</v>
      </c>
      <c r="C185" s="139" t="s">
        <v>3524</v>
      </c>
      <c r="D185" s="139" t="s">
        <v>3525</v>
      </c>
      <c r="E185" s="139" t="s">
        <v>1511</v>
      </c>
      <c r="F185" s="139" t="s">
        <v>1512</v>
      </c>
      <c r="G185" s="139" t="s">
        <v>1513</v>
      </c>
    </row>
    <row r="186" spans="1:7">
      <c r="A186" s="139">
        <v>185</v>
      </c>
      <c r="B186" s="139" t="s">
        <v>3518</v>
      </c>
      <c r="C186" s="139" t="s">
        <v>3524</v>
      </c>
      <c r="D186" s="139" t="s">
        <v>3525</v>
      </c>
      <c r="E186" s="139" t="s">
        <v>1604</v>
      </c>
      <c r="F186" s="139" t="s">
        <v>1605</v>
      </c>
      <c r="G186" s="139" t="s">
        <v>1606</v>
      </c>
    </row>
    <row r="187" spans="1:7">
      <c r="A187" s="139">
        <v>186</v>
      </c>
      <c r="B187" s="139" t="s">
        <v>3518</v>
      </c>
      <c r="C187" s="139" t="s">
        <v>3524</v>
      </c>
      <c r="D187" s="139" t="s">
        <v>3525</v>
      </c>
      <c r="E187" s="139" t="s">
        <v>1673</v>
      </c>
      <c r="F187" s="139" t="s">
        <v>1674</v>
      </c>
      <c r="G187" s="139" t="s">
        <v>1675</v>
      </c>
    </row>
    <row r="188" spans="1:7">
      <c r="A188" s="139">
        <v>187</v>
      </c>
      <c r="B188" s="139" t="s">
        <v>3518</v>
      </c>
      <c r="C188" s="139" t="s">
        <v>3526</v>
      </c>
      <c r="D188" s="139" t="s">
        <v>3527</v>
      </c>
      <c r="E188" s="139" t="s">
        <v>1501</v>
      </c>
      <c r="F188" s="139" t="s">
        <v>1502</v>
      </c>
      <c r="G188" s="139" t="s">
        <v>1503</v>
      </c>
    </row>
    <row r="189" spans="1:7">
      <c r="A189" s="139">
        <v>188</v>
      </c>
      <c r="B189" s="139" t="s">
        <v>3518</v>
      </c>
      <c r="C189" s="139" t="s">
        <v>3526</v>
      </c>
      <c r="D189" s="139" t="s">
        <v>3527</v>
      </c>
      <c r="E189" s="139" t="s">
        <v>1630</v>
      </c>
      <c r="F189" s="139" t="s">
        <v>1561</v>
      </c>
      <c r="G189" s="139" t="s">
        <v>1631</v>
      </c>
    </row>
    <row r="190" spans="1:7">
      <c r="A190" s="139">
        <v>189</v>
      </c>
      <c r="B190" s="139" t="s">
        <v>3518</v>
      </c>
      <c r="C190" s="139" t="s">
        <v>3526</v>
      </c>
      <c r="D190" s="139" t="s">
        <v>3527</v>
      </c>
      <c r="E190" s="139" t="s">
        <v>1632</v>
      </c>
      <c r="F190" s="139" t="s">
        <v>1633</v>
      </c>
      <c r="G190" s="139" t="s">
        <v>1618</v>
      </c>
    </row>
    <row r="191" spans="1:7">
      <c r="A191" s="139">
        <v>190</v>
      </c>
      <c r="B191" s="139" t="s">
        <v>3518</v>
      </c>
      <c r="C191" s="139" t="s">
        <v>3526</v>
      </c>
      <c r="D191" s="139" t="s">
        <v>3527</v>
      </c>
      <c r="E191" s="139" t="s">
        <v>1634</v>
      </c>
      <c r="F191" s="139" t="s">
        <v>1635</v>
      </c>
      <c r="G191" s="139" t="s">
        <v>1618</v>
      </c>
    </row>
    <row r="192" spans="1:7">
      <c r="A192" s="139">
        <v>191</v>
      </c>
      <c r="B192" s="139" t="s">
        <v>3518</v>
      </c>
      <c r="C192" s="139" t="s">
        <v>3526</v>
      </c>
      <c r="D192" s="139" t="s">
        <v>3527</v>
      </c>
      <c r="E192" s="139" t="s">
        <v>1601</v>
      </c>
      <c r="F192" s="139" t="s">
        <v>1602</v>
      </c>
      <c r="G192" s="139" t="s">
        <v>1603</v>
      </c>
    </row>
    <row r="193" spans="1:7">
      <c r="A193" s="139">
        <v>192</v>
      </c>
      <c r="B193" s="139" t="s">
        <v>3518</v>
      </c>
      <c r="C193" s="139" t="s">
        <v>3526</v>
      </c>
      <c r="D193" s="139" t="s">
        <v>3527</v>
      </c>
      <c r="E193" s="139" t="s">
        <v>1676</v>
      </c>
      <c r="F193" s="139" t="s">
        <v>1677</v>
      </c>
      <c r="G193" s="139" t="s">
        <v>1618</v>
      </c>
    </row>
    <row r="194" spans="1:7">
      <c r="A194" s="139">
        <v>193</v>
      </c>
      <c r="B194" s="139" t="s">
        <v>3518</v>
      </c>
      <c r="C194" s="139" t="s">
        <v>3526</v>
      </c>
      <c r="D194" s="139" t="s">
        <v>3527</v>
      </c>
      <c r="E194" s="139" t="s">
        <v>1511</v>
      </c>
      <c r="F194" s="139" t="s">
        <v>1512</v>
      </c>
      <c r="G194" s="139" t="s">
        <v>1513</v>
      </c>
    </row>
    <row r="195" spans="1:7">
      <c r="A195" s="139">
        <v>194</v>
      </c>
      <c r="B195" s="139" t="s">
        <v>3518</v>
      </c>
      <c r="C195" s="139" t="s">
        <v>3526</v>
      </c>
      <c r="D195" s="139" t="s">
        <v>3527</v>
      </c>
      <c r="E195" s="139" t="s">
        <v>1604</v>
      </c>
      <c r="F195" s="139" t="s">
        <v>1605</v>
      </c>
      <c r="G195" s="139" t="s">
        <v>1606</v>
      </c>
    </row>
    <row r="196" spans="1:7">
      <c r="A196" s="139">
        <v>195</v>
      </c>
      <c r="B196" s="139" t="s">
        <v>3518</v>
      </c>
      <c r="C196" s="139" t="s">
        <v>3528</v>
      </c>
      <c r="D196" s="139" t="s">
        <v>3529</v>
      </c>
      <c r="E196" s="139" t="s">
        <v>1501</v>
      </c>
      <c r="F196" s="139" t="s">
        <v>1502</v>
      </c>
      <c r="G196" s="139" t="s">
        <v>1503</v>
      </c>
    </row>
    <row r="197" spans="1:7">
      <c r="A197" s="139">
        <v>196</v>
      </c>
      <c r="B197" s="139" t="s">
        <v>3518</v>
      </c>
      <c r="C197" s="139" t="s">
        <v>3528</v>
      </c>
      <c r="D197" s="139" t="s">
        <v>3529</v>
      </c>
      <c r="E197" s="139" t="s">
        <v>1678</v>
      </c>
      <c r="F197" s="139" t="s">
        <v>1679</v>
      </c>
      <c r="G197" s="139" t="s">
        <v>1618</v>
      </c>
    </row>
    <row r="198" spans="1:7">
      <c r="A198" s="139">
        <v>197</v>
      </c>
      <c r="B198" s="139" t="s">
        <v>3518</v>
      </c>
      <c r="C198" s="139" t="s">
        <v>3528</v>
      </c>
      <c r="D198" s="139" t="s">
        <v>3529</v>
      </c>
      <c r="E198" s="139" t="s">
        <v>1630</v>
      </c>
      <c r="F198" s="139" t="s">
        <v>1561</v>
      </c>
      <c r="G198" s="139" t="s">
        <v>1631</v>
      </c>
    </row>
    <row r="199" spans="1:7">
      <c r="A199" s="139">
        <v>198</v>
      </c>
      <c r="B199" s="139" t="s">
        <v>3518</v>
      </c>
      <c r="C199" s="139" t="s">
        <v>3528</v>
      </c>
      <c r="D199" s="139" t="s">
        <v>3529</v>
      </c>
      <c r="E199" s="139" t="s">
        <v>1632</v>
      </c>
      <c r="F199" s="139" t="s">
        <v>1633</v>
      </c>
      <c r="G199" s="139" t="s">
        <v>1618</v>
      </c>
    </row>
    <row r="200" spans="1:7">
      <c r="A200" s="139">
        <v>199</v>
      </c>
      <c r="B200" s="139" t="s">
        <v>3518</v>
      </c>
      <c r="C200" s="139" t="s">
        <v>3528</v>
      </c>
      <c r="D200" s="139" t="s">
        <v>3529</v>
      </c>
      <c r="E200" s="139" t="s">
        <v>1680</v>
      </c>
      <c r="F200" s="139" t="s">
        <v>1681</v>
      </c>
      <c r="G200" s="139" t="s">
        <v>1618</v>
      </c>
    </row>
    <row r="201" spans="1:7">
      <c r="A201" s="139">
        <v>200</v>
      </c>
      <c r="B201" s="139" t="s">
        <v>3518</v>
      </c>
      <c r="C201" s="139" t="s">
        <v>3528</v>
      </c>
      <c r="D201" s="139" t="s">
        <v>3529</v>
      </c>
      <c r="E201" s="139" t="s">
        <v>1634</v>
      </c>
      <c r="F201" s="139" t="s">
        <v>1635</v>
      </c>
      <c r="G201" s="139" t="s">
        <v>1618</v>
      </c>
    </row>
    <row r="202" spans="1:7">
      <c r="A202" s="139">
        <v>201</v>
      </c>
      <c r="B202" s="139" t="s">
        <v>3518</v>
      </c>
      <c r="C202" s="139" t="s">
        <v>3528</v>
      </c>
      <c r="D202" s="139" t="s">
        <v>3529</v>
      </c>
      <c r="E202" s="139" t="s">
        <v>1601</v>
      </c>
      <c r="F202" s="139" t="s">
        <v>1602</v>
      </c>
      <c r="G202" s="139" t="s">
        <v>1603</v>
      </c>
    </row>
    <row r="203" spans="1:7">
      <c r="A203" s="139">
        <v>202</v>
      </c>
      <c r="B203" s="139" t="s">
        <v>3518</v>
      </c>
      <c r="C203" s="139" t="s">
        <v>3528</v>
      </c>
      <c r="D203" s="139" t="s">
        <v>3529</v>
      </c>
      <c r="E203" s="139" t="s">
        <v>1511</v>
      </c>
      <c r="F203" s="139" t="s">
        <v>1512</v>
      </c>
      <c r="G203" s="139" t="s">
        <v>1513</v>
      </c>
    </row>
    <row r="204" spans="1:7">
      <c r="A204" s="139">
        <v>203</v>
      </c>
      <c r="B204" s="139" t="s">
        <v>3518</v>
      </c>
      <c r="C204" s="139" t="s">
        <v>3528</v>
      </c>
      <c r="D204" s="139" t="s">
        <v>3529</v>
      </c>
      <c r="E204" s="139" t="s">
        <v>1604</v>
      </c>
      <c r="F204" s="139" t="s">
        <v>1605</v>
      </c>
      <c r="G204" s="139" t="s">
        <v>1606</v>
      </c>
    </row>
    <row r="205" spans="1:7">
      <c r="A205" s="139">
        <v>204</v>
      </c>
      <c r="B205" s="139" t="s">
        <v>3518</v>
      </c>
      <c r="C205" s="139" t="s">
        <v>3530</v>
      </c>
      <c r="D205" s="139" t="s">
        <v>3531</v>
      </c>
      <c r="E205" s="139" t="s">
        <v>1501</v>
      </c>
      <c r="F205" s="139" t="s">
        <v>1502</v>
      </c>
      <c r="G205" s="139" t="s">
        <v>1503</v>
      </c>
    </row>
    <row r="206" spans="1:7">
      <c r="A206" s="139">
        <v>205</v>
      </c>
      <c r="B206" s="139" t="s">
        <v>3518</v>
      </c>
      <c r="C206" s="139" t="s">
        <v>3530</v>
      </c>
      <c r="D206" s="139" t="s">
        <v>3531</v>
      </c>
      <c r="E206" s="139" t="s">
        <v>1630</v>
      </c>
      <c r="F206" s="139" t="s">
        <v>1561</v>
      </c>
      <c r="G206" s="139" t="s">
        <v>1631</v>
      </c>
    </row>
    <row r="207" spans="1:7">
      <c r="A207" s="139">
        <v>206</v>
      </c>
      <c r="B207" s="139" t="s">
        <v>3518</v>
      </c>
      <c r="C207" s="139" t="s">
        <v>3530</v>
      </c>
      <c r="D207" s="139" t="s">
        <v>3531</v>
      </c>
      <c r="E207" s="139" t="s">
        <v>1632</v>
      </c>
      <c r="F207" s="139" t="s">
        <v>1633</v>
      </c>
      <c r="G207" s="139" t="s">
        <v>1618</v>
      </c>
    </row>
    <row r="208" spans="1:7">
      <c r="A208" s="139">
        <v>207</v>
      </c>
      <c r="B208" s="139" t="s">
        <v>3518</v>
      </c>
      <c r="C208" s="139" t="s">
        <v>3530</v>
      </c>
      <c r="D208" s="139" t="s">
        <v>3531</v>
      </c>
      <c r="E208" s="139" t="s">
        <v>1634</v>
      </c>
      <c r="F208" s="139" t="s">
        <v>1635</v>
      </c>
      <c r="G208" s="139" t="s">
        <v>1618</v>
      </c>
    </row>
    <row r="209" spans="1:7">
      <c r="A209" s="139">
        <v>208</v>
      </c>
      <c r="B209" s="139" t="s">
        <v>3518</v>
      </c>
      <c r="C209" s="139" t="s">
        <v>3530</v>
      </c>
      <c r="D209" s="139" t="s">
        <v>3531</v>
      </c>
      <c r="E209" s="139" t="s">
        <v>1601</v>
      </c>
      <c r="F209" s="139" t="s">
        <v>1602</v>
      </c>
      <c r="G209" s="139" t="s">
        <v>1603</v>
      </c>
    </row>
    <row r="210" spans="1:7">
      <c r="A210" s="139">
        <v>209</v>
      </c>
      <c r="B210" s="139" t="s">
        <v>3518</v>
      </c>
      <c r="C210" s="139" t="s">
        <v>3530</v>
      </c>
      <c r="D210" s="139" t="s">
        <v>3531</v>
      </c>
      <c r="E210" s="139" t="s">
        <v>1511</v>
      </c>
      <c r="F210" s="139" t="s">
        <v>1512</v>
      </c>
      <c r="G210" s="139" t="s">
        <v>1513</v>
      </c>
    </row>
    <row r="211" spans="1:7">
      <c r="A211" s="139">
        <v>210</v>
      </c>
      <c r="B211" s="139" t="s">
        <v>3518</v>
      </c>
      <c r="C211" s="139" t="s">
        <v>3530</v>
      </c>
      <c r="D211" s="139" t="s">
        <v>3531</v>
      </c>
      <c r="E211" s="139" t="s">
        <v>1604</v>
      </c>
      <c r="F211" s="139" t="s">
        <v>1605</v>
      </c>
      <c r="G211" s="139" t="s">
        <v>1606</v>
      </c>
    </row>
    <row r="212" spans="1:7">
      <c r="A212" s="139">
        <v>211</v>
      </c>
      <c r="B212" s="139" t="s">
        <v>3518</v>
      </c>
      <c r="C212" s="139" t="s">
        <v>3532</v>
      </c>
      <c r="D212" s="139" t="s">
        <v>3533</v>
      </c>
      <c r="E212" s="139" t="s">
        <v>1501</v>
      </c>
      <c r="F212" s="139" t="s">
        <v>1502</v>
      </c>
      <c r="G212" s="139" t="s">
        <v>1503</v>
      </c>
    </row>
    <row r="213" spans="1:7">
      <c r="A213" s="139">
        <v>212</v>
      </c>
      <c r="B213" s="139" t="s">
        <v>3518</v>
      </c>
      <c r="C213" s="139" t="s">
        <v>3532</v>
      </c>
      <c r="D213" s="139" t="s">
        <v>3533</v>
      </c>
      <c r="E213" s="139" t="s">
        <v>1630</v>
      </c>
      <c r="F213" s="139" t="s">
        <v>1561</v>
      </c>
      <c r="G213" s="139" t="s">
        <v>1631</v>
      </c>
    </row>
    <row r="214" spans="1:7">
      <c r="A214" s="139">
        <v>213</v>
      </c>
      <c r="B214" s="139" t="s">
        <v>3518</v>
      </c>
      <c r="C214" s="139" t="s">
        <v>3532</v>
      </c>
      <c r="D214" s="139" t="s">
        <v>3533</v>
      </c>
      <c r="E214" s="139" t="s">
        <v>1632</v>
      </c>
      <c r="F214" s="139" t="s">
        <v>1633</v>
      </c>
      <c r="G214" s="139" t="s">
        <v>1618</v>
      </c>
    </row>
    <row r="215" spans="1:7">
      <c r="A215" s="139">
        <v>214</v>
      </c>
      <c r="B215" s="139" t="s">
        <v>3518</v>
      </c>
      <c r="C215" s="139" t="s">
        <v>3532</v>
      </c>
      <c r="D215" s="139" t="s">
        <v>3533</v>
      </c>
      <c r="E215" s="139" t="s">
        <v>1634</v>
      </c>
      <c r="F215" s="139" t="s">
        <v>1635</v>
      </c>
      <c r="G215" s="139" t="s">
        <v>1618</v>
      </c>
    </row>
    <row r="216" spans="1:7">
      <c r="A216" s="139">
        <v>215</v>
      </c>
      <c r="B216" s="139" t="s">
        <v>3518</v>
      </c>
      <c r="C216" s="139" t="s">
        <v>3532</v>
      </c>
      <c r="D216" s="139" t="s">
        <v>3533</v>
      </c>
      <c r="E216" s="139" t="s">
        <v>1601</v>
      </c>
      <c r="F216" s="139" t="s">
        <v>1602</v>
      </c>
      <c r="G216" s="139" t="s">
        <v>1603</v>
      </c>
    </row>
    <row r="217" spans="1:7">
      <c r="A217" s="139">
        <v>216</v>
      </c>
      <c r="B217" s="139" t="s">
        <v>3518</v>
      </c>
      <c r="C217" s="139" t="s">
        <v>3532</v>
      </c>
      <c r="D217" s="139" t="s">
        <v>3533</v>
      </c>
      <c r="E217" s="139" t="s">
        <v>1511</v>
      </c>
      <c r="F217" s="139" t="s">
        <v>1512</v>
      </c>
      <c r="G217" s="139" t="s">
        <v>1513</v>
      </c>
    </row>
    <row r="218" spans="1:7">
      <c r="A218" s="139">
        <v>217</v>
      </c>
      <c r="B218" s="139" t="s">
        <v>3518</v>
      </c>
      <c r="C218" s="139" t="s">
        <v>3532</v>
      </c>
      <c r="D218" s="139" t="s">
        <v>3533</v>
      </c>
      <c r="E218" s="139" t="s">
        <v>1682</v>
      </c>
      <c r="F218" s="139" t="s">
        <v>1683</v>
      </c>
      <c r="G218" s="139" t="s">
        <v>1684</v>
      </c>
    </row>
    <row r="219" spans="1:7">
      <c r="A219" s="139">
        <v>218</v>
      </c>
      <c r="B219" s="139" t="s">
        <v>3518</v>
      </c>
      <c r="C219" s="139" t="s">
        <v>3532</v>
      </c>
      <c r="D219" s="139" t="s">
        <v>3533</v>
      </c>
      <c r="E219" s="139" t="s">
        <v>1685</v>
      </c>
      <c r="F219" s="139" t="s">
        <v>1686</v>
      </c>
      <c r="G219" s="139" t="s">
        <v>1618</v>
      </c>
    </row>
    <row r="220" spans="1:7">
      <c r="A220" s="139">
        <v>219</v>
      </c>
      <c r="B220" s="139" t="s">
        <v>3518</v>
      </c>
      <c r="C220" s="139" t="s">
        <v>3532</v>
      </c>
      <c r="D220" s="139" t="s">
        <v>3533</v>
      </c>
      <c r="E220" s="139" t="s">
        <v>1604</v>
      </c>
      <c r="F220" s="139" t="s">
        <v>1605</v>
      </c>
      <c r="G220" s="139" t="s">
        <v>1606</v>
      </c>
    </row>
    <row r="221" spans="1:7">
      <c r="A221" s="139">
        <v>220</v>
      </c>
      <c r="B221" s="139" t="s">
        <v>3518</v>
      </c>
      <c r="C221" s="139" t="s">
        <v>3532</v>
      </c>
      <c r="D221" s="139" t="s">
        <v>3533</v>
      </c>
      <c r="E221" s="139" t="s">
        <v>1687</v>
      </c>
      <c r="F221" s="139" t="s">
        <v>1688</v>
      </c>
      <c r="G221" s="139" t="s">
        <v>1618</v>
      </c>
    </row>
    <row r="222" spans="1:7">
      <c r="A222" s="139">
        <v>221</v>
      </c>
      <c r="B222" s="139" t="s">
        <v>3518</v>
      </c>
      <c r="C222" s="139" t="s">
        <v>3534</v>
      </c>
      <c r="D222" s="139" t="s">
        <v>3535</v>
      </c>
      <c r="E222" s="139" t="s">
        <v>1501</v>
      </c>
      <c r="F222" s="139" t="s">
        <v>1502</v>
      </c>
      <c r="G222" s="139" t="s">
        <v>1503</v>
      </c>
    </row>
    <row r="223" spans="1:7">
      <c r="A223" s="139">
        <v>222</v>
      </c>
      <c r="B223" s="139" t="s">
        <v>3518</v>
      </c>
      <c r="C223" s="139" t="s">
        <v>3534</v>
      </c>
      <c r="D223" s="139" t="s">
        <v>3535</v>
      </c>
      <c r="E223" s="139" t="s">
        <v>1630</v>
      </c>
      <c r="F223" s="139" t="s">
        <v>1561</v>
      </c>
      <c r="G223" s="139" t="s">
        <v>1631</v>
      </c>
    </row>
    <row r="224" spans="1:7">
      <c r="A224" s="139">
        <v>223</v>
      </c>
      <c r="B224" s="139" t="s">
        <v>3518</v>
      </c>
      <c r="C224" s="139" t="s">
        <v>3534</v>
      </c>
      <c r="D224" s="139" t="s">
        <v>3535</v>
      </c>
      <c r="E224" s="139" t="s">
        <v>1632</v>
      </c>
      <c r="F224" s="139" t="s">
        <v>1633</v>
      </c>
      <c r="G224" s="139" t="s">
        <v>1618</v>
      </c>
    </row>
    <row r="225" spans="1:7">
      <c r="A225" s="139">
        <v>224</v>
      </c>
      <c r="B225" s="139" t="s">
        <v>3518</v>
      </c>
      <c r="C225" s="139" t="s">
        <v>3534</v>
      </c>
      <c r="D225" s="139" t="s">
        <v>3535</v>
      </c>
      <c r="E225" s="139" t="s">
        <v>1634</v>
      </c>
      <c r="F225" s="139" t="s">
        <v>1635</v>
      </c>
      <c r="G225" s="139" t="s">
        <v>1618</v>
      </c>
    </row>
    <row r="226" spans="1:7">
      <c r="A226" s="139">
        <v>225</v>
      </c>
      <c r="B226" s="139" t="s">
        <v>3518</v>
      </c>
      <c r="C226" s="139" t="s">
        <v>3534</v>
      </c>
      <c r="D226" s="139" t="s">
        <v>3535</v>
      </c>
      <c r="E226" s="139" t="s">
        <v>1601</v>
      </c>
      <c r="F226" s="139" t="s">
        <v>1602</v>
      </c>
      <c r="G226" s="139" t="s">
        <v>1603</v>
      </c>
    </row>
    <row r="227" spans="1:7">
      <c r="A227" s="139">
        <v>226</v>
      </c>
      <c r="B227" s="139" t="s">
        <v>3518</v>
      </c>
      <c r="C227" s="139" t="s">
        <v>3534</v>
      </c>
      <c r="D227" s="139" t="s">
        <v>3535</v>
      </c>
      <c r="E227" s="139" t="s">
        <v>1511</v>
      </c>
      <c r="F227" s="139" t="s">
        <v>1512</v>
      </c>
      <c r="G227" s="139" t="s">
        <v>1513</v>
      </c>
    </row>
    <row r="228" spans="1:7">
      <c r="A228" s="139">
        <v>227</v>
      </c>
      <c r="B228" s="139" t="s">
        <v>3518</v>
      </c>
      <c r="C228" s="139" t="s">
        <v>3534</v>
      </c>
      <c r="D228" s="139" t="s">
        <v>3535</v>
      </c>
      <c r="E228" s="139" t="s">
        <v>1604</v>
      </c>
      <c r="F228" s="139" t="s">
        <v>1605</v>
      </c>
      <c r="G228" s="139" t="s">
        <v>1606</v>
      </c>
    </row>
    <row r="229" spans="1:7">
      <c r="A229" s="139">
        <v>228</v>
      </c>
      <c r="B229" s="139" t="s">
        <v>3518</v>
      </c>
      <c r="C229" s="139" t="s">
        <v>3536</v>
      </c>
      <c r="D229" s="139" t="s">
        <v>3537</v>
      </c>
      <c r="E229" s="139" t="s">
        <v>1501</v>
      </c>
      <c r="F229" s="139" t="s">
        <v>1502</v>
      </c>
      <c r="G229" s="139" t="s">
        <v>1503</v>
      </c>
    </row>
    <row r="230" spans="1:7">
      <c r="A230" s="139">
        <v>229</v>
      </c>
      <c r="B230" s="139" t="s">
        <v>3518</v>
      </c>
      <c r="C230" s="139" t="s">
        <v>3536</v>
      </c>
      <c r="D230" s="139" t="s">
        <v>3537</v>
      </c>
      <c r="E230" s="139" t="s">
        <v>1630</v>
      </c>
      <c r="F230" s="139" t="s">
        <v>1561</v>
      </c>
      <c r="G230" s="139" t="s">
        <v>1631</v>
      </c>
    </row>
    <row r="231" spans="1:7">
      <c r="A231" s="139">
        <v>230</v>
      </c>
      <c r="B231" s="139" t="s">
        <v>3518</v>
      </c>
      <c r="C231" s="139" t="s">
        <v>3536</v>
      </c>
      <c r="D231" s="139" t="s">
        <v>3537</v>
      </c>
      <c r="E231" s="139" t="s">
        <v>1632</v>
      </c>
      <c r="F231" s="139" t="s">
        <v>1633</v>
      </c>
      <c r="G231" s="139" t="s">
        <v>1618</v>
      </c>
    </row>
    <row r="232" spans="1:7">
      <c r="A232" s="139">
        <v>231</v>
      </c>
      <c r="B232" s="139" t="s">
        <v>3518</v>
      </c>
      <c r="C232" s="139" t="s">
        <v>3536</v>
      </c>
      <c r="D232" s="139" t="s">
        <v>3537</v>
      </c>
      <c r="E232" s="139" t="s">
        <v>1634</v>
      </c>
      <c r="F232" s="139" t="s">
        <v>1635</v>
      </c>
      <c r="G232" s="139" t="s">
        <v>1618</v>
      </c>
    </row>
    <row r="233" spans="1:7">
      <c r="A233" s="139">
        <v>232</v>
      </c>
      <c r="B233" s="139" t="s">
        <v>3518</v>
      </c>
      <c r="C233" s="139" t="s">
        <v>3536</v>
      </c>
      <c r="D233" s="139" t="s">
        <v>3537</v>
      </c>
      <c r="E233" s="139" t="s">
        <v>1601</v>
      </c>
      <c r="F233" s="139" t="s">
        <v>1602</v>
      </c>
      <c r="G233" s="139" t="s">
        <v>1603</v>
      </c>
    </row>
    <row r="234" spans="1:7">
      <c r="A234" s="139">
        <v>233</v>
      </c>
      <c r="B234" s="139" t="s">
        <v>3518</v>
      </c>
      <c r="C234" s="139" t="s">
        <v>3536</v>
      </c>
      <c r="D234" s="139" t="s">
        <v>3537</v>
      </c>
      <c r="E234" s="139" t="s">
        <v>1511</v>
      </c>
      <c r="F234" s="139" t="s">
        <v>1512</v>
      </c>
      <c r="G234" s="139" t="s">
        <v>1513</v>
      </c>
    </row>
    <row r="235" spans="1:7">
      <c r="A235" s="139">
        <v>234</v>
      </c>
      <c r="B235" s="139" t="s">
        <v>3518</v>
      </c>
      <c r="C235" s="139" t="s">
        <v>3536</v>
      </c>
      <c r="D235" s="139" t="s">
        <v>3537</v>
      </c>
      <c r="E235" s="139" t="s">
        <v>1604</v>
      </c>
      <c r="F235" s="139" t="s">
        <v>1605</v>
      </c>
      <c r="G235" s="139" t="s">
        <v>1606</v>
      </c>
    </row>
    <row r="236" spans="1:7">
      <c r="A236" s="139">
        <v>235</v>
      </c>
      <c r="B236" s="139" t="s">
        <v>3518</v>
      </c>
      <c r="C236" s="139" t="s">
        <v>3538</v>
      </c>
      <c r="D236" s="139" t="s">
        <v>3539</v>
      </c>
      <c r="E236" s="139" t="s">
        <v>1501</v>
      </c>
      <c r="F236" s="139" t="s">
        <v>1502</v>
      </c>
      <c r="G236" s="139" t="s">
        <v>1503</v>
      </c>
    </row>
    <row r="237" spans="1:7">
      <c r="A237" s="139">
        <v>236</v>
      </c>
      <c r="B237" s="139" t="s">
        <v>3518</v>
      </c>
      <c r="C237" s="139" t="s">
        <v>3538</v>
      </c>
      <c r="D237" s="139" t="s">
        <v>3539</v>
      </c>
      <c r="E237" s="139" t="s">
        <v>1630</v>
      </c>
      <c r="F237" s="139" t="s">
        <v>1561</v>
      </c>
      <c r="G237" s="139" t="s">
        <v>1631</v>
      </c>
    </row>
    <row r="238" spans="1:7">
      <c r="A238" s="139">
        <v>237</v>
      </c>
      <c r="B238" s="139" t="s">
        <v>3518</v>
      </c>
      <c r="C238" s="139" t="s">
        <v>3538</v>
      </c>
      <c r="D238" s="139" t="s">
        <v>3539</v>
      </c>
      <c r="E238" s="139" t="s">
        <v>1632</v>
      </c>
      <c r="F238" s="139" t="s">
        <v>1633</v>
      </c>
      <c r="G238" s="139" t="s">
        <v>1618</v>
      </c>
    </row>
    <row r="239" spans="1:7">
      <c r="A239" s="139">
        <v>238</v>
      </c>
      <c r="B239" s="139" t="s">
        <v>3518</v>
      </c>
      <c r="C239" s="139" t="s">
        <v>3538</v>
      </c>
      <c r="D239" s="139" t="s">
        <v>3539</v>
      </c>
      <c r="E239" s="139" t="s">
        <v>1634</v>
      </c>
      <c r="F239" s="139" t="s">
        <v>1635</v>
      </c>
      <c r="G239" s="139" t="s">
        <v>1618</v>
      </c>
    </row>
    <row r="240" spans="1:7">
      <c r="A240" s="139">
        <v>239</v>
      </c>
      <c r="B240" s="139" t="s">
        <v>3518</v>
      </c>
      <c r="C240" s="139" t="s">
        <v>3538</v>
      </c>
      <c r="D240" s="139" t="s">
        <v>3539</v>
      </c>
      <c r="E240" s="139" t="s">
        <v>1601</v>
      </c>
      <c r="F240" s="139" t="s">
        <v>1602</v>
      </c>
      <c r="G240" s="139" t="s">
        <v>1603</v>
      </c>
    </row>
    <row r="241" spans="1:7">
      <c r="A241" s="139">
        <v>240</v>
      </c>
      <c r="B241" s="139" t="s">
        <v>3518</v>
      </c>
      <c r="C241" s="139" t="s">
        <v>3538</v>
      </c>
      <c r="D241" s="139" t="s">
        <v>3539</v>
      </c>
      <c r="E241" s="139" t="s">
        <v>1511</v>
      </c>
      <c r="F241" s="139" t="s">
        <v>1512</v>
      </c>
      <c r="G241" s="139" t="s">
        <v>1513</v>
      </c>
    </row>
    <row r="242" spans="1:7">
      <c r="A242" s="139">
        <v>241</v>
      </c>
      <c r="B242" s="139" t="s">
        <v>3518</v>
      </c>
      <c r="C242" s="139" t="s">
        <v>3538</v>
      </c>
      <c r="D242" s="139" t="s">
        <v>3539</v>
      </c>
      <c r="E242" s="139" t="s">
        <v>1604</v>
      </c>
      <c r="F242" s="139" t="s">
        <v>1605</v>
      </c>
      <c r="G242" s="139" t="s">
        <v>1606</v>
      </c>
    </row>
    <row r="243" spans="1:7">
      <c r="A243" s="139">
        <v>242</v>
      </c>
      <c r="B243" s="139" t="s">
        <v>3518</v>
      </c>
      <c r="C243" s="139" t="s">
        <v>3540</v>
      </c>
      <c r="D243" s="139" t="s">
        <v>3541</v>
      </c>
      <c r="E243" s="139" t="s">
        <v>1501</v>
      </c>
      <c r="F243" s="139" t="s">
        <v>1502</v>
      </c>
      <c r="G243" s="139" t="s">
        <v>1503</v>
      </c>
    </row>
    <row r="244" spans="1:7">
      <c r="A244" s="139">
        <v>243</v>
      </c>
      <c r="B244" s="139" t="s">
        <v>3518</v>
      </c>
      <c r="C244" s="139" t="s">
        <v>3540</v>
      </c>
      <c r="D244" s="139" t="s">
        <v>3541</v>
      </c>
      <c r="E244" s="139" t="s">
        <v>1630</v>
      </c>
      <c r="F244" s="139" t="s">
        <v>1561</v>
      </c>
      <c r="G244" s="139" t="s">
        <v>1631</v>
      </c>
    </row>
    <row r="245" spans="1:7">
      <c r="A245" s="139">
        <v>244</v>
      </c>
      <c r="B245" s="139" t="s">
        <v>3518</v>
      </c>
      <c r="C245" s="139" t="s">
        <v>3540</v>
      </c>
      <c r="D245" s="139" t="s">
        <v>3541</v>
      </c>
      <c r="E245" s="139" t="s">
        <v>1632</v>
      </c>
      <c r="F245" s="139" t="s">
        <v>1633</v>
      </c>
      <c r="G245" s="139" t="s">
        <v>1618</v>
      </c>
    </row>
    <row r="246" spans="1:7">
      <c r="A246" s="139">
        <v>245</v>
      </c>
      <c r="B246" s="139" t="s">
        <v>3518</v>
      </c>
      <c r="C246" s="139" t="s">
        <v>3540</v>
      </c>
      <c r="D246" s="139" t="s">
        <v>3541</v>
      </c>
      <c r="E246" s="139" t="s">
        <v>1634</v>
      </c>
      <c r="F246" s="139" t="s">
        <v>1635</v>
      </c>
      <c r="G246" s="139" t="s">
        <v>1618</v>
      </c>
    </row>
    <row r="247" spans="1:7">
      <c r="A247" s="139">
        <v>246</v>
      </c>
      <c r="B247" s="139" t="s">
        <v>3518</v>
      </c>
      <c r="C247" s="139" t="s">
        <v>3540</v>
      </c>
      <c r="D247" s="139" t="s">
        <v>3541</v>
      </c>
      <c r="E247" s="139" t="s">
        <v>1601</v>
      </c>
      <c r="F247" s="139" t="s">
        <v>1602</v>
      </c>
      <c r="G247" s="139" t="s">
        <v>1603</v>
      </c>
    </row>
    <row r="248" spans="1:7">
      <c r="A248" s="139">
        <v>247</v>
      </c>
      <c r="B248" s="139" t="s">
        <v>3518</v>
      </c>
      <c r="C248" s="139" t="s">
        <v>3540</v>
      </c>
      <c r="D248" s="139" t="s">
        <v>3541</v>
      </c>
      <c r="E248" s="139" t="s">
        <v>1511</v>
      </c>
      <c r="F248" s="139" t="s">
        <v>1512</v>
      </c>
      <c r="G248" s="139" t="s">
        <v>1513</v>
      </c>
    </row>
    <row r="249" spans="1:7">
      <c r="A249" s="139">
        <v>248</v>
      </c>
      <c r="B249" s="139" t="s">
        <v>3518</v>
      </c>
      <c r="C249" s="139" t="s">
        <v>3540</v>
      </c>
      <c r="D249" s="139" t="s">
        <v>3541</v>
      </c>
      <c r="E249" s="139" t="s">
        <v>1604</v>
      </c>
      <c r="F249" s="139" t="s">
        <v>1605</v>
      </c>
      <c r="G249" s="139" t="s">
        <v>1606</v>
      </c>
    </row>
    <row r="250" spans="1:7">
      <c r="A250" s="139">
        <v>249</v>
      </c>
      <c r="B250" s="139" t="s">
        <v>3542</v>
      </c>
      <c r="C250" s="139" t="s">
        <v>3542</v>
      </c>
      <c r="D250" s="139" t="s">
        <v>3543</v>
      </c>
      <c r="E250" s="139" t="s">
        <v>1689</v>
      </c>
      <c r="F250" s="139" t="s">
        <v>1690</v>
      </c>
      <c r="G250" s="139" t="s">
        <v>1691</v>
      </c>
    </row>
    <row r="251" spans="1:7">
      <c r="A251" s="139">
        <v>250</v>
      </c>
      <c r="B251" s="139" t="s">
        <v>3542</v>
      </c>
      <c r="C251" s="139" t="s">
        <v>3542</v>
      </c>
      <c r="D251" s="139" t="s">
        <v>3543</v>
      </c>
      <c r="E251" s="139" t="s">
        <v>1550</v>
      </c>
      <c r="F251" s="139" t="s">
        <v>1551</v>
      </c>
      <c r="G251" s="139" t="s">
        <v>1552</v>
      </c>
    </row>
    <row r="252" spans="1:7">
      <c r="A252" s="139">
        <v>251</v>
      </c>
      <c r="B252" s="139" t="s">
        <v>3542</v>
      </c>
      <c r="C252" s="139" t="s">
        <v>3542</v>
      </c>
      <c r="D252" s="139" t="s">
        <v>3543</v>
      </c>
      <c r="E252" s="139" t="s">
        <v>1511</v>
      </c>
      <c r="F252" s="139" t="s">
        <v>1512</v>
      </c>
      <c r="G252" s="139" t="s">
        <v>1513</v>
      </c>
    </row>
    <row r="253" spans="1:7">
      <c r="A253" s="139">
        <v>252</v>
      </c>
      <c r="B253" s="139" t="s">
        <v>3542</v>
      </c>
      <c r="C253" s="139" t="s">
        <v>3542</v>
      </c>
      <c r="D253" s="139" t="s">
        <v>3543</v>
      </c>
      <c r="E253" s="139" t="s">
        <v>1553</v>
      </c>
      <c r="F253" s="139" t="s">
        <v>1554</v>
      </c>
      <c r="G253" s="139" t="s">
        <v>1555</v>
      </c>
    </row>
    <row r="254" spans="1:7">
      <c r="A254" s="139">
        <v>253</v>
      </c>
      <c r="B254" s="139" t="s">
        <v>3542</v>
      </c>
      <c r="C254" s="139" t="s">
        <v>3544</v>
      </c>
      <c r="D254" s="139" t="s">
        <v>3545</v>
      </c>
      <c r="E254" s="139" t="s">
        <v>1692</v>
      </c>
      <c r="F254" s="139" t="s">
        <v>1693</v>
      </c>
      <c r="G254" s="139" t="s">
        <v>1691</v>
      </c>
    </row>
    <row r="255" spans="1:7">
      <c r="A255" s="139">
        <v>254</v>
      </c>
      <c r="B255" s="139" t="s">
        <v>3542</v>
      </c>
      <c r="C255" s="139" t="s">
        <v>3544</v>
      </c>
      <c r="D255" s="139" t="s">
        <v>3545</v>
      </c>
      <c r="E255" s="139" t="s">
        <v>1694</v>
      </c>
      <c r="F255" s="139" t="s">
        <v>1695</v>
      </c>
      <c r="G255" s="139" t="s">
        <v>1691</v>
      </c>
    </row>
    <row r="256" spans="1:7">
      <c r="A256" s="139">
        <v>255</v>
      </c>
      <c r="B256" s="139" t="s">
        <v>3542</v>
      </c>
      <c r="C256" s="139" t="s">
        <v>3544</v>
      </c>
      <c r="D256" s="139" t="s">
        <v>3545</v>
      </c>
      <c r="E256" s="139" t="s">
        <v>1696</v>
      </c>
      <c r="F256" s="139" t="s">
        <v>1697</v>
      </c>
      <c r="G256" s="139" t="s">
        <v>1691</v>
      </c>
    </row>
    <row r="257" spans="1:7">
      <c r="A257" s="139">
        <v>256</v>
      </c>
      <c r="B257" s="139" t="s">
        <v>3542</v>
      </c>
      <c r="C257" s="139" t="s">
        <v>3544</v>
      </c>
      <c r="D257" s="139" t="s">
        <v>3545</v>
      </c>
      <c r="E257" s="139" t="s">
        <v>1698</v>
      </c>
      <c r="F257" s="139" t="s">
        <v>1699</v>
      </c>
      <c r="G257" s="139" t="s">
        <v>1691</v>
      </c>
    </row>
    <row r="258" spans="1:7">
      <c r="A258" s="139">
        <v>257</v>
      </c>
      <c r="B258" s="139" t="s">
        <v>3542</v>
      </c>
      <c r="C258" s="139" t="s">
        <v>3544</v>
      </c>
      <c r="D258" s="139" t="s">
        <v>3545</v>
      </c>
      <c r="E258" s="139" t="s">
        <v>1700</v>
      </c>
      <c r="F258" s="139" t="s">
        <v>1701</v>
      </c>
      <c r="G258" s="139" t="s">
        <v>1691</v>
      </c>
    </row>
    <row r="259" spans="1:7">
      <c r="A259" s="139">
        <v>258</v>
      </c>
      <c r="B259" s="139" t="s">
        <v>3542</v>
      </c>
      <c r="C259" s="139" t="s">
        <v>3544</v>
      </c>
      <c r="D259" s="139" t="s">
        <v>3545</v>
      </c>
      <c r="E259" s="139" t="s">
        <v>1702</v>
      </c>
      <c r="F259" s="139" t="s">
        <v>1703</v>
      </c>
      <c r="G259" s="139" t="s">
        <v>1691</v>
      </c>
    </row>
    <row r="260" spans="1:7">
      <c r="A260" s="139">
        <v>259</v>
      </c>
      <c r="B260" s="139" t="s">
        <v>3542</v>
      </c>
      <c r="C260" s="139" t="s">
        <v>3544</v>
      </c>
      <c r="D260" s="139" t="s">
        <v>3545</v>
      </c>
      <c r="E260" s="139" t="s">
        <v>1704</v>
      </c>
      <c r="F260" s="139" t="s">
        <v>1705</v>
      </c>
      <c r="G260" s="139" t="s">
        <v>1691</v>
      </c>
    </row>
    <row r="261" spans="1:7">
      <c r="A261" s="139">
        <v>260</v>
      </c>
      <c r="B261" s="139" t="s">
        <v>3542</v>
      </c>
      <c r="C261" s="139" t="s">
        <v>3544</v>
      </c>
      <c r="D261" s="139" t="s">
        <v>3545</v>
      </c>
      <c r="E261" s="139" t="s">
        <v>1706</v>
      </c>
      <c r="F261" s="139" t="s">
        <v>1707</v>
      </c>
      <c r="G261" s="139" t="s">
        <v>1691</v>
      </c>
    </row>
    <row r="262" spans="1:7">
      <c r="A262" s="139">
        <v>261</v>
      </c>
      <c r="B262" s="139" t="s">
        <v>3542</v>
      </c>
      <c r="C262" s="139" t="s">
        <v>3544</v>
      </c>
      <c r="D262" s="139" t="s">
        <v>3545</v>
      </c>
      <c r="E262" s="139" t="s">
        <v>1689</v>
      </c>
      <c r="F262" s="139" t="s">
        <v>1690</v>
      </c>
      <c r="G262" s="139" t="s">
        <v>1691</v>
      </c>
    </row>
    <row r="263" spans="1:7">
      <c r="A263" s="139">
        <v>262</v>
      </c>
      <c r="B263" s="139" t="s">
        <v>3542</v>
      </c>
      <c r="C263" s="139" t="s">
        <v>3544</v>
      </c>
      <c r="D263" s="139" t="s">
        <v>3545</v>
      </c>
      <c r="E263" s="139" t="s">
        <v>1708</v>
      </c>
      <c r="F263" s="139" t="s">
        <v>1709</v>
      </c>
      <c r="G263" s="139" t="s">
        <v>1691</v>
      </c>
    </row>
    <row r="264" spans="1:7">
      <c r="A264" s="139">
        <v>263</v>
      </c>
      <c r="B264" s="139" t="s">
        <v>3542</v>
      </c>
      <c r="C264" s="139" t="s">
        <v>3544</v>
      </c>
      <c r="D264" s="139" t="s">
        <v>3545</v>
      </c>
      <c r="E264" s="139" t="s">
        <v>1710</v>
      </c>
      <c r="F264" s="139" t="s">
        <v>1711</v>
      </c>
      <c r="G264" s="139" t="s">
        <v>1691</v>
      </c>
    </row>
    <row r="265" spans="1:7">
      <c r="A265" s="139">
        <v>264</v>
      </c>
      <c r="B265" s="139" t="s">
        <v>3542</v>
      </c>
      <c r="C265" s="139" t="s">
        <v>3544</v>
      </c>
      <c r="D265" s="139" t="s">
        <v>3545</v>
      </c>
      <c r="E265" s="139" t="s">
        <v>1712</v>
      </c>
      <c r="F265" s="139" t="s">
        <v>1561</v>
      </c>
      <c r="G265" s="139" t="s">
        <v>1713</v>
      </c>
    </row>
    <row r="266" spans="1:7">
      <c r="A266" s="139">
        <v>265</v>
      </c>
      <c r="B266" s="139" t="s">
        <v>3542</v>
      </c>
      <c r="C266" s="139" t="s">
        <v>3544</v>
      </c>
      <c r="D266" s="139" t="s">
        <v>3545</v>
      </c>
      <c r="E266" s="139" t="s">
        <v>1714</v>
      </c>
      <c r="F266" s="139" t="s">
        <v>1715</v>
      </c>
      <c r="G266" s="139" t="s">
        <v>1691</v>
      </c>
    </row>
    <row r="267" spans="1:7">
      <c r="A267" s="139">
        <v>266</v>
      </c>
      <c r="B267" s="139" t="s">
        <v>3542</v>
      </c>
      <c r="C267" s="139" t="s">
        <v>3544</v>
      </c>
      <c r="D267" s="139" t="s">
        <v>3545</v>
      </c>
      <c r="E267" s="139" t="s">
        <v>1716</v>
      </c>
      <c r="F267" s="139" t="s">
        <v>1717</v>
      </c>
      <c r="G267" s="139" t="s">
        <v>1691</v>
      </c>
    </row>
    <row r="268" spans="1:7">
      <c r="A268" s="139">
        <v>267</v>
      </c>
      <c r="B268" s="139" t="s">
        <v>3542</v>
      </c>
      <c r="C268" s="139" t="s">
        <v>3544</v>
      </c>
      <c r="D268" s="139" t="s">
        <v>3545</v>
      </c>
      <c r="E268" s="139" t="s">
        <v>1718</v>
      </c>
      <c r="F268" s="139" t="s">
        <v>1719</v>
      </c>
      <c r="G268" s="139" t="s">
        <v>1691</v>
      </c>
    </row>
    <row r="269" spans="1:7">
      <c r="A269" s="139">
        <v>268</v>
      </c>
      <c r="B269" s="139" t="s">
        <v>3542</v>
      </c>
      <c r="C269" s="139" t="s">
        <v>3544</v>
      </c>
      <c r="D269" s="139" t="s">
        <v>3545</v>
      </c>
      <c r="E269" s="139" t="s">
        <v>1720</v>
      </c>
      <c r="F269" s="139" t="s">
        <v>1721</v>
      </c>
      <c r="G269" s="139" t="s">
        <v>1722</v>
      </c>
    </row>
    <row r="270" spans="1:7">
      <c r="A270" s="139">
        <v>269</v>
      </c>
      <c r="B270" s="139" t="s">
        <v>3542</v>
      </c>
      <c r="C270" s="139" t="s">
        <v>3544</v>
      </c>
      <c r="D270" s="139" t="s">
        <v>3545</v>
      </c>
      <c r="E270" s="139" t="s">
        <v>1550</v>
      </c>
      <c r="F270" s="139" t="s">
        <v>1551</v>
      </c>
      <c r="G270" s="139" t="s">
        <v>1552</v>
      </c>
    </row>
    <row r="271" spans="1:7">
      <c r="A271" s="139">
        <v>270</v>
      </c>
      <c r="B271" s="139" t="s">
        <v>3542</v>
      </c>
      <c r="C271" s="139" t="s">
        <v>3544</v>
      </c>
      <c r="D271" s="139" t="s">
        <v>3545</v>
      </c>
      <c r="E271" s="139" t="s">
        <v>1723</v>
      </c>
      <c r="F271" s="139" t="s">
        <v>1724</v>
      </c>
      <c r="G271" s="139" t="s">
        <v>1691</v>
      </c>
    </row>
    <row r="272" spans="1:7">
      <c r="A272" s="139">
        <v>271</v>
      </c>
      <c r="B272" s="139" t="s">
        <v>3542</v>
      </c>
      <c r="C272" s="139" t="s">
        <v>3544</v>
      </c>
      <c r="D272" s="139" t="s">
        <v>3545</v>
      </c>
      <c r="E272" s="139" t="s">
        <v>1511</v>
      </c>
      <c r="F272" s="139" t="s">
        <v>1512</v>
      </c>
      <c r="G272" s="139" t="s">
        <v>1513</v>
      </c>
    </row>
    <row r="273" spans="1:7">
      <c r="A273" s="139">
        <v>272</v>
      </c>
      <c r="B273" s="139" t="s">
        <v>3542</v>
      </c>
      <c r="C273" s="139" t="s">
        <v>3544</v>
      </c>
      <c r="D273" s="139" t="s">
        <v>3545</v>
      </c>
      <c r="E273" s="139" t="s">
        <v>1725</v>
      </c>
      <c r="F273" s="139" t="s">
        <v>1726</v>
      </c>
      <c r="G273" s="139" t="s">
        <v>1727</v>
      </c>
    </row>
    <row r="274" spans="1:7">
      <c r="A274" s="139">
        <v>273</v>
      </c>
      <c r="B274" s="139" t="s">
        <v>3542</v>
      </c>
      <c r="C274" s="139" t="s">
        <v>3544</v>
      </c>
      <c r="D274" s="139" t="s">
        <v>3545</v>
      </c>
      <c r="E274" s="139" t="s">
        <v>1728</v>
      </c>
      <c r="F274" s="139" t="s">
        <v>1729</v>
      </c>
      <c r="G274" s="139" t="s">
        <v>1691</v>
      </c>
    </row>
    <row r="275" spans="1:7">
      <c r="A275" s="139">
        <v>274</v>
      </c>
      <c r="B275" s="139" t="s">
        <v>3542</v>
      </c>
      <c r="C275" s="139" t="s">
        <v>3544</v>
      </c>
      <c r="D275" s="139" t="s">
        <v>3545</v>
      </c>
      <c r="E275" s="139" t="s">
        <v>1730</v>
      </c>
      <c r="F275" s="139" t="s">
        <v>1731</v>
      </c>
      <c r="G275" s="139" t="s">
        <v>1691</v>
      </c>
    </row>
    <row r="276" spans="1:7">
      <c r="A276" s="139">
        <v>275</v>
      </c>
      <c r="B276" s="139" t="s">
        <v>3542</v>
      </c>
      <c r="C276" s="139" t="s">
        <v>3544</v>
      </c>
      <c r="D276" s="139" t="s">
        <v>3545</v>
      </c>
      <c r="E276" s="139" t="s">
        <v>1732</v>
      </c>
      <c r="F276" s="139" t="s">
        <v>1733</v>
      </c>
      <c r="G276" s="139" t="s">
        <v>1612</v>
      </c>
    </row>
    <row r="277" spans="1:7">
      <c r="A277" s="139">
        <v>276</v>
      </c>
      <c r="B277" s="139" t="s">
        <v>3542</v>
      </c>
      <c r="C277" s="139" t="s">
        <v>3544</v>
      </c>
      <c r="D277" s="139" t="s">
        <v>3545</v>
      </c>
      <c r="E277" s="139" t="s">
        <v>1734</v>
      </c>
      <c r="F277" s="139" t="s">
        <v>1735</v>
      </c>
      <c r="G277" s="139" t="s">
        <v>1691</v>
      </c>
    </row>
    <row r="278" spans="1:7">
      <c r="A278" s="139">
        <v>277</v>
      </c>
      <c r="B278" s="139" t="s">
        <v>3542</v>
      </c>
      <c r="C278" s="139" t="s">
        <v>3544</v>
      </c>
      <c r="D278" s="139" t="s">
        <v>3545</v>
      </c>
      <c r="E278" s="139" t="s">
        <v>1571</v>
      </c>
      <c r="F278" s="139" t="s">
        <v>1572</v>
      </c>
      <c r="G278" s="139" t="s">
        <v>1573</v>
      </c>
    </row>
    <row r="279" spans="1:7">
      <c r="A279" s="139">
        <v>278</v>
      </c>
      <c r="B279" s="139" t="s">
        <v>3542</v>
      </c>
      <c r="C279" s="139" t="s">
        <v>3544</v>
      </c>
      <c r="D279" s="139" t="s">
        <v>3545</v>
      </c>
      <c r="E279" s="139" t="s">
        <v>1553</v>
      </c>
      <c r="F279" s="139" t="s">
        <v>1554</v>
      </c>
      <c r="G279" s="139" t="s">
        <v>1555</v>
      </c>
    </row>
    <row r="280" spans="1:7">
      <c r="A280" s="139">
        <v>279</v>
      </c>
      <c r="B280" s="139" t="s">
        <v>3542</v>
      </c>
      <c r="C280" s="139" t="s">
        <v>3546</v>
      </c>
      <c r="D280" s="139" t="s">
        <v>3547</v>
      </c>
      <c r="E280" s="139" t="s">
        <v>1736</v>
      </c>
      <c r="F280" s="139" t="s">
        <v>1737</v>
      </c>
      <c r="G280" s="139" t="s">
        <v>1691</v>
      </c>
    </row>
    <row r="281" spans="1:7">
      <c r="A281" s="139">
        <v>280</v>
      </c>
      <c r="B281" s="139" t="s">
        <v>3542</v>
      </c>
      <c r="C281" s="139" t="s">
        <v>3546</v>
      </c>
      <c r="D281" s="139" t="s">
        <v>3547</v>
      </c>
      <c r="E281" s="139" t="s">
        <v>1689</v>
      </c>
      <c r="F281" s="139" t="s">
        <v>1690</v>
      </c>
      <c r="G281" s="139" t="s">
        <v>1691</v>
      </c>
    </row>
    <row r="282" spans="1:7">
      <c r="A282" s="139">
        <v>281</v>
      </c>
      <c r="B282" s="139" t="s">
        <v>3542</v>
      </c>
      <c r="C282" s="139" t="s">
        <v>3546</v>
      </c>
      <c r="D282" s="139" t="s">
        <v>3547</v>
      </c>
      <c r="E282" s="139" t="s">
        <v>1712</v>
      </c>
      <c r="F282" s="139" t="s">
        <v>1561</v>
      </c>
      <c r="G282" s="139" t="s">
        <v>1713</v>
      </c>
    </row>
    <row r="283" spans="1:7">
      <c r="A283" s="139">
        <v>282</v>
      </c>
      <c r="B283" s="139" t="s">
        <v>3542</v>
      </c>
      <c r="C283" s="139" t="s">
        <v>3546</v>
      </c>
      <c r="D283" s="139" t="s">
        <v>3547</v>
      </c>
      <c r="E283" s="139" t="s">
        <v>1550</v>
      </c>
      <c r="F283" s="139" t="s">
        <v>1551</v>
      </c>
      <c r="G283" s="139" t="s">
        <v>1552</v>
      </c>
    </row>
    <row r="284" spans="1:7">
      <c r="A284" s="139">
        <v>283</v>
      </c>
      <c r="B284" s="139" t="s">
        <v>3542</v>
      </c>
      <c r="C284" s="139" t="s">
        <v>3546</v>
      </c>
      <c r="D284" s="139" t="s">
        <v>3547</v>
      </c>
      <c r="E284" s="139" t="s">
        <v>1511</v>
      </c>
      <c r="F284" s="139" t="s">
        <v>1512</v>
      </c>
      <c r="G284" s="139" t="s">
        <v>1513</v>
      </c>
    </row>
    <row r="285" spans="1:7">
      <c r="A285" s="139">
        <v>284</v>
      </c>
      <c r="B285" s="139" t="s">
        <v>3542</v>
      </c>
      <c r="C285" s="139" t="s">
        <v>3546</v>
      </c>
      <c r="D285" s="139" t="s">
        <v>3547</v>
      </c>
      <c r="E285" s="139" t="s">
        <v>1571</v>
      </c>
      <c r="F285" s="139" t="s">
        <v>1572</v>
      </c>
      <c r="G285" s="139" t="s">
        <v>1573</v>
      </c>
    </row>
    <row r="286" spans="1:7">
      <c r="A286" s="139">
        <v>285</v>
      </c>
      <c r="B286" s="139" t="s">
        <v>3542</v>
      </c>
      <c r="C286" s="139" t="s">
        <v>3546</v>
      </c>
      <c r="D286" s="139" t="s">
        <v>3547</v>
      </c>
      <c r="E286" s="139" t="s">
        <v>1553</v>
      </c>
      <c r="F286" s="139" t="s">
        <v>1554</v>
      </c>
      <c r="G286" s="139" t="s">
        <v>1555</v>
      </c>
    </row>
    <row r="287" spans="1:7">
      <c r="A287" s="139">
        <v>286</v>
      </c>
      <c r="B287" s="139" t="s">
        <v>3542</v>
      </c>
      <c r="C287" s="139" t="s">
        <v>3548</v>
      </c>
      <c r="D287" s="139" t="s">
        <v>3549</v>
      </c>
      <c r="E287" s="139" t="s">
        <v>1738</v>
      </c>
      <c r="F287" s="139" t="s">
        <v>1739</v>
      </c>
      <c r="G287" s="139" t="s">
        <v>1691</v>
      </c>
    </row>
    <row r="288" spans="1:7">
      <c r="A288" s="139">
        <v>287</v>
      </c>
      <c r="B288" s="139" t="s">
        <v>3542</v>
      </c>
      <c r="C288" s="139" t="s">
        <v>3548</v>
      </c>
      <c r="D288" s="139" t="s">
        <v>3549</v>
      </c>
      <c r="E288" s="139" t="s">
        <v>1740</v>
      </c>
      <c r="F288" s="139" t="s">
        <v>1741</v>
      </c>
      <c r="G288" s="139" t="s">
        <v>1691</v>
      </c>
    </row>
    <row r="289" spans="1:7">
      <c r="A289" s="139">
        <v>288</v>
      </c>
      <c r="B289" s="139" t="s">
        <v>3542</v>
      </c>
      <c r="C289" s="139" t="s">
        <v>3548</v>
      </c>
      <c r="D289" s="139" t="s">
        <v>3549</v>
      </c>
      <c r="E289" s="139" t="s">
        <v>1742</v>
      </c>
      <c r="F289" s="139" t="s">
        <v>1743</v>
      </c>
      <c r="G289" s="139" t="s">
        <v>1691</v>
      </c>
    </row>
    <row r="290" spans="1:7">
      <c r="A290" s="139">
        <v>289</v>
      </c>
      <c r="B290" s="139" t="s">
        <v>3542</v>
      </c>
      <c r="C290" s="139" t="s">
        <v>3548</v>
      </c>
      <c r="D290" s="139" t="s">
        <v>3549</v>
      </c>
      <c r="E290" s="139" t="s">
        <v>1689</v>
      </c>
      <c r="F290" s="139" t="s">
        <v>1690</v>
      </c>
      <c r="G290" s="139" t="s">
        <v>1691</v>
      </c>
    </row>
    <row r="291" spans="1:7">
      <c r="A291" s="139">
        <v>290</v>
      </c>
      <c r="B291" s="139" t="s">
        <v>3542</v>
      </c>
      <c r="C291" s="139" t="s">
        <v>3548</v>
      </c>
      <c r="D291" s="139" t="s">
        <v>3549</v>
      </c>
      <c r="E291" s="139" t="s">
        <v>1712</v>
      </c>
      <c r="F291" s="139" t="s">
        <v>1561</v>
      </c>
      <c r="G291" s="139" t="s">
        <v>1713</v>
      </c>
    </row>
    <row r="292" spans="1:7">
      <c r="A292" s="139">
        <v>291</v>
      </c>
      <c r="B292" s="139" t="s">
        <v>3542</v>
      </c>
      <c r="C292" s="139" t="s">
        <v>3548</v>
      </c>
      <c r="D292" s="139" t="s">
        <v>3549</v>
      </c>
      <c r="E292" s="139" t="s">
        <v>1550</v>
      </c>
      <c r="F292" s="139" t="s">
        <v>1551</v>
      </c>
      <c r="G292" s="139" t="s">
        <v>1552</v>
      </c>
    </row>
    <row r="293" spans="1:7">
      <c r="A293" s="139">
        <v>292</v>
      </c>
      <c r="B293" s="139" t="s">
        <v>3542</v>
      </c>
      <c r="C293" s="139" t="s">
        <v>3548</v>
      </c>
      <c r="D293" s="139" t="s">
        <v>3549</v>
      </c>
      <c r="E293" s="139" t="s">
        <v>1511</v>
      </c>
      <c r="F293" s="139" t="s">
        <v>1512</v>
      </c>
      <c r="G293" s="139" t="s">
        <v>1513</v>
      </c>
    </row>
    <row r="294" spans="1:7">
      <c r="A294" s="139">
        <v>293</v>
      </c>
      <c r="B294" s="139" t="s">
        <v>3542</v>
      </c>
      <c r="C294" s="139" t="s">
        <v>3548</v>
      </c>
      <c r="D294" s="139" t="s">
        <v>3549</v>
      </c>
      <c r="E294" s="139" t="s">
        <v>1571</v>
      </c>
      <c r="F294" s="139" t="s">
        <v>1572</v>
      </c>
      <c r="G294" s="139" t="s">
        <v>1573</v>
      </c>
    </row>
    <row r="295" spans="1:7">
      <c r="A295" s="139">
        <v>294</v>
      </c>
      <c r="B295" s="139" t="s">
        <v>3542</v>
      </c>
      <c r="C295" s="139" t="s">
        <v>3548</v>
      </c>
      <c r="D295" s="139" t="s">
        <v>3549</v>
      </c>
      <c r="E295" s="139" t="s">
        <v>1553</v>
      </c>
      <c r="F295" s="139" t="s">
        <v>1554</v>
      </c>
      <c r="G295" s="139" t="s">
        <v>1555</v>
      </c>
    </row>
    <row r="296" spans="1:7">
      <c r="A296" s="139">
        <v>295</v>
      </c>
      <c r="B296" s="139" t="s">
        <v>3542</v>
      </c>
      <c r="C296" s="139" t="s">
        <v>3550</v>
      </c>
      <c r="D296" s="139" t="s">
        <v>3551</v>
      </c>
      <c r="E296" s="139" t="s">
        <v>1689</v>
      </c>
      <c r="F296" s="139" t="s">
        <v>1690</v>
      </c>
      <c r="G296" s="139" t="s">
        <v>1691</v>
      </c>
    </row>
    <row r="297" spans="1:7">
      <c r="A297" s="139">
        <v>296</v>
      </c>
      <c r="B297" s="139" t="s">
        <v>3542</v>
      </c>
      <c r="C297" s="139" t="s">
        <v>3550</v>
      </c>
      <c r="D297" s="139" t="s">
        <v>3551</v>
      </c>
      <c r="E297" s="139" t="s">
        <v>1712</v>
      </c>
      <c r="F297" s="139" t="s">
        <v>1561</v>
      </c>
      <c r="G297" s="139" t="s">
        <v>1713</v>
      </c>
    </row>
    <row r="298" spans="1:7">
      <c r="A298" s="139">
        <v>297</v>
      </c>
      <c r="B298" s="139" t="s">
        <v>3542</v>
      </c>
      <c r="C298" s="139" t="s">
        <v>3550</v>
      </c>
      <c r="D298" s="139" t="s">
        <v>3551</v>
      </c>
      <c r="E298" s="139" t="s">
        <v>1550</v>
      </c>
      <c r="F298" s="139" t="s">
        <v>1551</v>
      </c>
      <c r="G298" s="139" t="s">
        <v>1552</v>
      </c>
    </row>
    <row r="299" spans="1:7">
      <c r="A299" s="139">
        <v>298</v>
      </c>
      <c r="B299" s="139" t="s">
        <v>3542</v>
      </c>
      <c r="C299" s="139" t="s">
        <v>3550</v>
      </c>
      <c r="D299" s="139" t="s">
        <v>3551</v>
      </c>
      <c r="E299" s="139" t="s">
        <v>1511</v>
      </c>
      <c r="F299" s="139" t="s">
        <v>1512</v>
      </c>
      <c r="G299" s="139" t="s">
        <v>1513</v>
      </c>
    </row>
    <row r="300" spans="1:7">
      <c r="A300" s="139">
        <v>299</v>
      </c>
      <c r="B300" s="139" t="s">
        <v>3542</v>
      </c>
      <c r="C300" s="139" t="s">
        <v>3550</v>
      </c>
      <c r="D300" s="139" t="s">
        <v>3551</v>
      </c>
      <c r="E300" s="139" t="s">
        <v>1571</v>
      </c>
      <c r="F300" s="139" t="s">
        <v>1572</v>
      </c>
      <c r="G300" s="139" t="s">
        <v>1573</v>
      </c>
    </row>
    <row r="301" spans="1:7">
      <c r="A301" s="139">
        <v>300</v>
      </c>
      <c r="B301" s="139" t="s">
        <v>3542</v>
      </c>
      <c r="C301" s="139" t="s">
        <v>3550</v>
      </c>
      <c r="D301" s="139" t="s">
        <v>3551</v>
      </c>
      <c r="E301" s="139" t="s">
        <v>1553</v>
      </c>
      <c r="F301" s="139" t="s">
        <v>1554</v>
      </c>
      <c r="G301" s="139" t="s">
        <v>1555</v>
      </c>
    </row>
    <row r="302" spans="1:7">
      <c r="A302" s="139">
        <v>301</v>
      </c>
      <c r="B302" s="139" t="s">
        <v>3542</v>
      </c>
      <c r="C302" s="139" t="s">
        <v>3552</v>
      </c>
      <c r="D302" s="139" t="s">
        <v>3553</v>
      </c>
      <c r="E302" s="139" t="s">
        <v>1689</v>
      </c>
      <c r="F302" s="139" t="s">
        <v>1690</v>
      </c>
      <c r="G302" s="139" t="s">
        <v>1691</v>
      </c>
    </row>
    <row r="303" spans="1:7">
      <c r="A303" s="139">
        <v>302</v>
      </c>
      <c r="B303" s="139" t="s">
        <v>3542</v>
      </c>
      <c r="C303" s="139" t="s">
        <v>3552</v>
      </c>
      <c r="D303" s="139" t="s">
        <v>3553</v>
      </c>
      <c r="E303" s="139" t="s">
        <v>1712</v>
      </c>
      <c r="F303" s="139" t="s">
        <v>1561</v>
      </c>
      <c r="G303" s="139" t="s">
        <v>1713</v>
      </c>
    </row>
    <row r="304" spans="1:7">
      <c r="A304" s="139">
        <v>303</v>
      </c>
      <c r="B304" s="139" t="s">
        <v>3542</v>
      </c>
      <c r="C304" s="139" t="s">
        <v>3552</v>
      </c>
      <c r="D304" s="139" t="s">
        <v>3553</v>
      </c>
      <c r="E304" s="139" t="s">
        <v>1550</v>
      </c>
      <c r="F304" s="139" t="s">
        <v>1551</v>
      </c>
      <c r="G304" s="139" t="s">
        <v>1552</v>
      </c>
    </row>
    <row r="305" spans="1:7">
      <c r="A305" s="139">
        <v>304</v>
      </c>
      <c r="B305" s="139" t="s">
        <v>3542</v>
      </c>
      <c r="C305" s="139" t="s">
        <v>3552</v>
      </c>
      <c r="D305" s="139" t="s">
        <v>3553</v>
      </c>
      <c r="E305" s="139" t="s">
        <v>1511</v>
      </c>
      <c r="F305" s="139" t="s">
        <v>1512</v>
      </c>
      <c r="G305" s="139" t="s">
        <v>1513</v>
      </c>
    </row>
    <row r="306" spans="1:7">
      <c r="A306" s="139">
        <v>305</v>
      </c>
      <c r="B306" s="139" t="s">
        <v>3542</v>
      </c>
      <c r="C306" s="139" t="s">
        <v>3552</v>
      </c>
      <c r="D306" s="139" t="s">
        <v>3553</v>
      </c>
      <c r="E306" s="139" t="s">
        <v>1571</v>
      </c>
      <c r="F306" s="139" t="s">
        <v>1572</v>
      </c>
      <c r="G306" s="139" t="s">
        <v>1573</v>
      </c>
    </row>
    <row r="307" spans="1:7">
      <c r="A307" s="139">
        <v>306</v>
      </c>
      <c r="B307" s="139" t="s">
        <v>3542</v>
      </c>
      <c r="C307" s="139" t="s">
        <v>3552</v>
      </c>
      <c r="D307" s="139" t="s">
        <v>3553</v>
      </c>
      <c r="E307" s="139" t="s">
        <v>1553</v>
      </c>
      <c r="F307" s="139" t="s">
        <v>1554</v>
      </c>
      <c r="G307" s="139" t="s">
        <v>1555</v>
      </c>
    </row>
    <row r="308" spans="1:7">
      <c r="A308" s="139">
        <v>307</v>
      </c>
      <c r="B308" s="139" t="s">
        <v>3554</v>
      </c>
      <c r="C308" s="139" t="s">
        <v>3554</v>
      </c>
      <c r="D308" s="139" t="s">
        <v>3555</v>
      </c>
      <c r="E308" s="139" t="s">
        <v>1550</v>
      </c>
      <c r="F308" s="139" t="s">
        <v>1551</v>
      </c>
      <c r="G308" s="139" t="s">
        <v>1552</v>
      </c>
    </row>
    <row r="309" spans="1:7">
      <c r="A309" s="139">
        <v>308</v>
      </c>
      <c r="B309" s="139" t="s">
        <v>3554</v>
      </c>
      <c r="C309" s="139" t="s">
        <v>3554</v>
      </c>
      <c r="D309" s="139" t="s">
        <v>3555</v>
      </c>
      <c r="E309" s="139" t="s">
        <v>1511</v>
      </c>
      <c r="F309" s="139" t="s">
        <v>1512</v>
      </c>
      <c r="G309" s="139" t="s">
        <v>1513</v>
      </c>
    </row>
    <row r="310" spans="1:7">
      <c r="A310" s="139">
        <v>309</v>
      </c>
      <c r="B310" s="139" t="s">
        <v>3554</v>
      </c>
      <c r="C310" s="139" t="s">
        <v>3556</v>
      </c>
      <c r="D310" s="139" t="s">
        <v>3557</v>
      </c>
      <c r="E310" s="139" t="s">
        <v>1744</v>
      </c>
      <c r="F310" s="139" t="s">
        <v>1745</v>
      </c>
      <c r="G310" s="139" t="s">
        <v>1746</v>
      </c>
    </row>
    <row r="311" spans="1:7">
      <c r="A311" s="139">
        <v>310</v>
      </c>
      <c r="B311" s="139" t="s">
        <v>3554</v>
      </c>
      <c r="C311" s="139" t="s">
        <v>3556</v>
      </c>
      <c r="D311" s="139" t="s">
        <v>3557</v>
      </c>
      <c r="E311" s="139" t="s">
        <v>1550</v>
      </c>
      <c r="F311" s="139" t="s">
        <v>1551</v>
      </c>
      <c r="G311" s="139" t="s">
        <v>1552</v>
      </c>
    </row>
    <row r="312" spans="1:7">
      <c r="A312" s="139">
        <v>311</v>
      </c>
      <c r="B312" s="139" t="s">
        <v>3554</v>
      </c>
      <c r="C312" s="139" t="s">
        <v>3556</v>
      </c>
      <c r="D312" s="139" t="s">
        <v>3557</v>
      </c>
      <c r="E312" s="139" t="s">
        <v>1511</v>
      </c>
      <c r="F312" s="139" t="s">
        <v>1512</v>
      </c>
      <c r="G312" s="139" t="s">
        <v>1513</v>
      </c>
    </row>
    <row r="313" spans="1:7">
      <c r="A313" s="139">
        <v>312</v>
      </c>
      <c r="B313" s="139" t="s">
        <v>3554</v>
      </c>
      <c r="C313" s="139" t="s">
        <v>3556</v>
      </c>
      <c r="D313" s="139" t="s">
        <v>3557</v>
      </c>
      <c r="E313" s="139" t="s">
        <v>1747</v>
      </c>
      <c r="F313" s="139" t="s">
        <v>1748</v>
      </c>
      <c r="G313" s="139" t="s">
        <v>1746</v>
      </c>
    </row>
    <row r="314" spans="1:7">
      <c r="A314" s="139">
        <v>313</v>
      </c>
      <c r="B314" s="139" t="s">
        <v>3554</v>
      </c>
      <c r="C314" s="139" t="s">
        <v>3556</v>
      </c>
      <c r="D314" s="139" t="s">
        <v>3557</v>
      </c>
      <c r="E314" s="139" t="s">
        <v>1749</v>
      </c>
      <c r="F314" s="139" t="s">
        <v>1750</v>
      </c>
      <c r="G314" s="139" t="s">
        <v>1746</v>
      </c>
    </row>
    <row r="315" spans="1:7">
      <c r="A315" s="139">
        <v>314</v>
      </c>
      <c r="B315" s="139" t="s">
        <v>3554</v>
      </c>
      <c r="C315" s="139" t="s">
        <v>3558</v>
      </c>
      <c r="D315" s="139" t="s">
        <v>3559</v>
      </c>
      <c r="E315" s="139" t="s">
        <v>1550</v>
      </c>
      <c r="F315" s="139" t="s">
        <v>1551</v>
      </c>
      <c r="G315" s="139" t="s">
        <v>1552</v>
      </c>
    </row>
    <row r="316" spans="1:7">
      <c r="A316" s="139">
        <v>315</v>
      </c>
      <c r="B316" s="139" t="s">
        <v>3554</v>
      </c>
      <c r="C316" s="139" t="s">
        <v>3558</v>
      </c>
      <c r="D316" s="139" t="s">
        <v>3559</v>
      </c>
      <c r="E316" s="139" t="s">
        <v>1511</v>
      </c>
      <c r="F316" s="139" t="s">
        <v>1512</v>
      </c>
      <c r="G316" s="139" t="s">
        <v>1513</v>
      </c>
    </row>
    <row r="317" spans="1:7">
      <c r="A317" s="139">
        <v>316</v>
      </c>
      <c r="B317" s="139" t="s">
        <v>3554</v>
      </c>
      <c r="C317" s="139" t="s">
        <v>3560</v>
      </c>
      <c r="D317" s="139" t="s">
        <v>3561</v>
      </c>
      <c r="E317" s="139" t="s">
        <v>1550</v>
      </c>
      <c r="F317" s="139" t="s">
        <v>1551</v>
      </c>
      <c r="G317" s="139" t="s">
        <v>1552</v>
      </c>
    </row>
    <row r="318" spans="1:7">
      <c r="A318" s="139">
        <v>317</v>
      </c>
      <c r="B318" s="139" t="s">
        <v>3554</v>
      </c>
      <c r="C318" s="139" t="s">
        <v>3560</v>
      </c>
      <c r="D318" s="139" t="s">
        <v>3561</v>
      </c>
      <c r="E318" s="139" t="s">
        <v>1511</v>
      </c>
      <c r="F318" s="139" t="s">
        <v>1512</v>
      </c>
      <c r="G318" s="139" t="s">
        <v>1513</v>
      </c>
    </row>
    <row r="319" spans="1:7">
      <c r="A319" s="139">
        <v>318</v>
      </c>
      <c r="B319" s="139" t="s">
        <v>3554</v>
      </c>
      <c r="C319" s="139" t="s">
        <v>3562</v>
      </c>
      <c r="D319" s="139" t="s">
        <v>3563</v>
      </c>
      <c r="E319" s="139" t="s">
        <v>1550</v>
      </c>
      <c r="F319" s="139" t="s">
        <v>1551</v>
      </c>
      <c r="G319" s="139" t="s">
        <v>1552</v>
      </c>
    </row>
    <row r="320" spans="1:7">
      <c r="A320" s="139">
        <v>319</v>
      </c>
      <c r="B320" s="139" t="s">
        <v>3554</v>
      </c>
      <c r="C320" s="139" t="s">
        <v>3562</v>
      </c>
      <c r="D320" s="139" t="s">
        <v>3563</v>
      </c>
      <c r="E320" s="139" t="s">
        <v>1511</v>
      </c>
      <c r="F320" s="139" t="s">
        <v>1512</v>
      </c>
      <c r="G320" s="139" t="s">
        <v>1513</v>
      </c>
    </row>
    <row r="321" spans="1:7">
      <c r="A321" s="139">
        <v>320</v>
      </c>
      <c r="B321" s="139" t="s">
        <v>3554</v>
      </c>
      <c r="C321" s="139" t="s">
        <v>3562</v>
      </c>
      <c r="D321" s="139" t="s">
        <v>3563</v>
      </c>
      <c r="E321" s="139" t="s">
        <v>1751</v>
      </c>
      <c r="F321" s="139" t="s">
        <v>1752</v>
      </c>
      <c r="G321" s="139" t="s">
        <v>1746</v>
      </c>
    </row>
    <row r="322" spans="1:7">
      <c r="A322" s="139">
        <v>321</v>
      </c>
      <c r="B322" s="139" t="s">
        <v>3554</v>
      </c>
      <c r="C322" s="139" t="s">
        <v>3564</v>
      </c>
      <c r="D322" s="139" t="s">
        <v>3565</v>
      </c>
      <c r="E322" s="139" t="s">
        <v>1550</v>
      </c>
      <c r="F322" s="139" t="s">
        <v>1551</v>
      </c>
      <c r="G322" s="139" t="s">
        <v>1552</v>
      </c>
    </row>
    <row r="323" spans="1:7">
      <c r="A323" s="139">
        <v>322</v>
      </c>
      <c r="B323" s="139" t="s">
        <v>3554</v>
      </c>
      <c r="C323" s="139" t="s">
        <v>3564</v>
      </c>
      <c r="D323" s="139" t="s">
        <v>3565</v>
      </c>
      <c r="E323" s="139" t="s">
        <v>1511</v>
      </c>
      <c r="F323" s="139" t="s">
        <v>1512</v>
      </c>
      <c r="G323" s="139" t="s">
        <v>1513</v>
      </c>
    </row>
    <row r="324" spans="1:7">
      <c r="A324" s="139">
        <v>323</v>
      </c>
      <c r="B324" s="139" t="s">
        <v>3566</v>
      </c>
      <c r="C324" s="139" t="s">
        <v>3566</v>
      </c>
      <c r="D324" s="139" t="s">
        <v>3567</v>
      </c>
      <c r="E324" s="139" t="s">
        <v>1753</v>
      </c>
      <c r="F324" s="139" t="s">
        <v>1754</v>
      </c>
      <c r="G324" s="139" t="s">
        <v>1755</v>
      </c>
    </row>
    <row r="325" spans="1:7">
      <c r="A325" s="139">
        <v>324</v>
      </c>
      <c r="B325" s="139" t="s">
        <v>3566</v>
      </c>
      <c r="C325" s="139" t="s">
        <v>3566</v>
      </c>
      <c r="D325" s="139" t="s">
        <v>3567</v>
      </c>
      <c r="E325" s="139" t="s">
        <v>1501</v>
      </c>
      <c r="F325" s="139" t="s">
        <v>1502</v>
      </c>
      <c r="G325" s="139" t="s">
        <v>1503</v>
      </c>
    </row>
    <row r="326" spans="1:7">
      <c r="A326" s="139">
        <v>325</v>
      </c>
      <c r="B326" s="139" t="s">
        <v>3566</v>
      </c>
      <c r="C326" s="139" t="s">
        <v>3566</v>
      </c>
      <c r="D326" s="139" t="s">
        <v>3567</v>
      </c>
      <c r="E326" s="139" t="s">
        <v>1504</v>
      </c>
      <c r="F326" s="139" t="s">
        <v>1502</v>
      </c>
      <c r="G326" s="139" t="s">
        <v>1505</v>
      </c>
    </row>
    <row r="327" spans="1:7">
      <c r="A327" s="139">
        <v>326</v>
      </c>
      <c r="B327" s="139" t="s">
        <v>3566</v>
      </c>
      <c r="C327" s="139" t="s">
        <v>3566</v>
      </c>
      <c r="D327" s="139" t="s">
        <v>3567</v>
      </c>
      <c r="E327" s="139" t="s">
        <v>1756</v>
      </c>
      <c r="F327" s="139" t="s">
        <v>1757</v>
      </c>
      <c r="G327" s="139" t="s">
        <v>1758</v>
      </c>
    </row>
    <row r="328" spans="1:7">
      <c r="A328" s="139">
        <v>327</v>
      </c>
      <c r="B328" s="139" t="s">
        <v>3566</v>
      </c>
      <c r="C328" s="139" t="s">
        <v>3566</v>
      </c>
      <c r="D328" s="139" t="s">
        <v>3567</v>
      </c>
      <c r="E328" s="139" t="s">
        <v>1511</v>
      </c>
      <c r="F328" s="139" t="s">
        <v>1512</v>
      </c>
      <c r="G328" s="139" t="s">
        <v>1513</v>
      </c>
    </row>
    <row r="329" spans="1:7">
      <c r="A329" s="139">
        <v>328</v>
      </c>
      <c r="B329" s="139" t="s">
        <v>3566</v>
      </c>
      <c r="C329" s="139" t="s">
        <v>3568</v>
      </c>
      <c r="D329" s="139" t="s">
        <v>3569</v>
      </c>
      <c r="E329" s="139" t="s">
        <v>1753</v>
      </c>
      <c r="F329" s="139" t="s">
        <v>1754</v>
      </c>
      <c r="G329" s="139" t="s">
        <v>1755</v>
      </c>
    </row>
    <row r="330" spans="1:7">
      <c r="A330" s="139">
        <v>329</v>
      </c>
      <c r="B330" s="139" t="s">
        <v>3566</v>
      </c>
      <c r="C330" s="139" t="s">
        <v>3568</v>
      </c>
      <c r="D330" s="139" t="s">
        <v>3569</v>
      </c>
      <c r="E330" s="139" t="s">
        <v>1501</v>
      </c>
      <c r="F330" s="139" t="s">
        <v>1502</v>
      </c>
      <c r="G330" s="139" t="s">
        <v>1503</v>
      </c>
    </row>
    <row r="331" spans="1:7">
      <c r="A331" s="139">
        <v>330</v>
      </c>
      <c r="B331" s="139" t="s">
        <v>3566</v>
      </c>
      <c r="C331" s="139" t="s">
        <v>3568</v>
      </c>
      <c r="D331" s="139" t="s">
        <v>3569</v>
      </c>
      <c r="E331" s="139" t="s">
        <v>1504</v>
      </c>
      <c r="F331" s="139" t="s">
        <v>1502</v>
      </c>
      <c r="G331" s="139" t="s">
        <v>1505</v>
      </c>
    </row>
    <row r="332" spans="1:7">
      <c r="A332" s="139">
        <v>331</v>
      </c>
      <c r="B332" s="139" t="s">
        <v>3566</v>
      </c>
      <c r="C332" s="139" t="s">
        <v>3568</v>
      </c>
      <c r="D332" s="139" t="s">
        <v>3569</v>
      </c>
      <c r="E332" s="139" t="s">
        <v>1756</v>
      </c>
      <c r="F332" s="139" t="s">
        <v>1757</v>
      </c>
      <c r="G332" s="139" t="s">
        <v>1758</v>
      </c>
    </row>
    <row r="333" spans="1:7">
      <c r="A333" s="139">
        <v>332</v>
      </c>
      <c r="B333" s="139" t="s">
        <v>3566</v>
      </c>
      <c r="C333" s="139" t="s">
        <v>3568</v>
      </c>
      <c r="D333" s="139" t="s">
        <v>3569</v>
      </c>
      <c r="E333" s="139" t="s">
        <v>1759</v>
      </c>
      <c r="F333" s="139" t="s">
        <v>1760</v>
      </c>
      <c r="G333" s="139" t="s">
        <v>1758</v>
      </c>
    </row>
    <row r="334" spans="1:7">
      <c r="A334" s="139">
        <v>333</v>
      </c>
      <c r="B334" s="139" t="s">
        <v>3566</v>
      </c>
      <c r="C334" s="139" t="s">
        <v>3568</v>
      </c>
      <c r="D334" s="139" t="s">
        <v>3569</v>
      </c>
      <c r="E334" s="139" t="s">
        <v>1630</v>
      </c>
      <c r="F334" s="139" t="s">
        <v>1561</v>
      </c>
      <c r="G334" s="139" t="s">
        <v>1631</v>
      </c>
    </row>
    <row r="335" spans="1:7">
      <c r="A335" s="139">
        <v>334</v>
      </c>
      <c r="B335" s="139" t="s">
        <v>3566</v>
      </c>
      <c r="C335" s="139" t="s">
        <v>3568</v>
      </c>
      <c r="D335" s="139" t="s">
        <v>3569</v>
      </c>
      <c r="E335" s="139" t="s">
        <v>1511</v>
      </c>
      <c r="F335" s="139" t="s">
        <v>1512</v>
      </c>
      <c r="G335" s="139" t="s">
        <v>1513</v>
      </c>
    </row>
    <row r="336" spans="1:7">
      <c r="A336" s="139">
        <v>335</v>
      </c>
      <c r="B336" s="139" t="s">
        <v>3566</v>
      </c>
      <c r="C336" s="139" t="s">
        <v>3568</v>
      </c>
      <c r="D336" s="139" t="s">
        <v>3569</v>
      </c>
      <c r="E336" s="139" t="s">
        <v>1761</v>
      </c>
      <c r="F336" s="139" t="s">
        <v>1762</v>
      </c>
      <c r="G336" s="139" t="s">
        <v>1763</v>
      </c>
    </row>
    <row r="337" spans="1:7">
      <c r="A337" s="139">
        <v>336</v>
      </c>
      <c r="B337" s="139" t="s">
        <v>3566</v>
      </c>
      <c r="C337" s="139" t="s">
        <v>3570</v>
      </c>
      <c r="D337" s="139" t="s">
        <v>3571</v>
      </c>
      <c r="E337" s="139" t="s">
        <v>1764</v>
      </c>
      <c r="F337" s="139" t="s">
        <v>1765</v>
      </c>
      <c r="G337" s="139" t="s">
        <v>1766</v>
      </c>
    </row>
    <row r="338" spans="1:7">
      <c r="A338" s="139">
        <v>337</v>
      </c>
      <c r="B338" s="139" t="s">
        <v>3566</v>
      </c>
      <c r="C338" s="139" t="s">
        <v>3570</v>
      </c>
      <c r="D338" s="139" t="s">
        <v>3571</v>
      </c>
      <c r="E338" s="139" t="s">
        <v>1767</v>
      </c>
      <c r="F338" s="139" t="s">
        <v>1768</v>
      </c>
      <c r="G338" s="139" t="s">
        <v>1758</v>
      </c>
    </row>
    <row r="339" spans="1:7">
      <c r="A339" s="139">
        <v>338</v>
      </c>
      <c r="B339" s="139" t="s">
        <v>3566</v>
      </c>
      <c r="C339" s="139" t="s">
        <v>3570</v>
      </c>
      <c r="D339" s="139" t="s">
        <v>3571</v>
      </c>
      <c r="E339" s="139" t="s">
        <v>1769</v>
      </c>
      <c r="F339" s="139" t="s">
        <v>1770</v>
      </c>
      <c r="G339" s="139" t="s">
        <v>1758</v>
      </c>
    </row>
    <row r="340" spans="1:7">
      <c r="A340" s="139">
        <v>339</v>
      </c>
      <c r="B340" s="139" t="s">
        <v>3566</v>
      </c>
      <c r="C340" s="139" t="s">
        <v>3570</v>
      </c>
      <c r="D340" s="139" t="s">
        <v>3571</v>
      </c>
      <c r="E340" s="139" t="s">
        <v>1753</v>
      </c>
      <c r="F340" s="139" t="s">
        <v>1754</v>
      </c>
      <c r="G340" s="139" t="s">
        <v>1755</v>
      </c>
    </row>
    <row r="341" spans="1:7">
      <c r="A341" s="139">
        <v>340</v>
      </c>
      <c r="B341" s="139" t="s">
        <v>3566</v>
      </c>
      <c r="C341" s="139" t="s">
        <v>3570</v>
      </c>
      <c r="D341" s="139" t="s">
        <v>3571</v>
      </c>
      <c r="E341" s="139" t="s">
        <v>1771</v>
      </c>
      <c r="F341" s="139" t="s">
        <v>1772</v>
      </c>
      <c r="G341" s="139" t="s">
        <v>1758</v>
      </c>
    </row>
    <row r="342" spans="1:7">
      <c r="A342" s="139">
        <v>341</v>
      </c>
      <c r="B342" s="139" t="s">
        <v>3566</v>
      </c>
      <c r="C342" s="139" t="s">
        <v>3570</v>
      </c>
      <c r="D342" s="139" t="s">
        <v>3571</v>
      </c>
      <c r="E342" s="139" t="s">
        <v>1773</v>
      </c>
      <c r="F342" s="139" t="s">
        <v>1774</v>
      </c>
      <c r="G342" s="139" t="s">
        <v>1758</v>
      </c>
    </row>
    <row r="343" spans="1:7">
      <c r="A343" s="139">
        <v>342</v>
      </c>
      <c r="B343" s="139" t="s">
        <v>3566</v>
      </c>
      <c r="C343" s="139" t="s">
        <v>3570</v>
      </c>
      <c r="D343" s="139" t="s">
        <v>3571</v>
      </c>
      <c r="E343" s="139" t="s">
        <v>1775</v>
      </c>
      <c r="F343" s="139" t="s">
        <v>1776</v>
      </c>
      <c r="G343" s="139" t="s">
        <v>1758</v>
      </c>
    </row>
    <row r="344" spans="1:7">
      <c r="A344" s="139">
        <v>343</v>
      </c>
      <c r="B344" s="139" t="s">
        <v>3566</v>
      </c>
      <c r="C344" s="139" t="s">
        <v>3570</v>
      </c>
      <c r="D344" s="139" t="s">
        <v>3571</v>
      </c>
      <c r="E344" s="139" t="s">
        <v>1777</v>
      </c>
      <c r="F344" s="139" t="s">
        <v>1778</v>
      </c>
      <c r="G344" s="139" t="s">
        <v>1758</v>
      </c>
    </row>
    <row r="345" spans="1:7">
      <c r="A345" s="139">
        <v>344</v>
      </c>
      <c r="B345" s="139" t="s">
        <v>3566</v>
      </c>
      <c r="C345" s="139" t="s">
        <v>3570</v>
      </c>
      <c r="D345" s="139" t="s">
        <v>3571</v>
      </c>
      <c r="E345" s="139" t="s">
        <v>1779</v>
      </c>
      <c r="F345" s="139" t="s">
        <v>1780</v>
      </c>
      <c r="G345" s="139" t="s">
        <v>1758</v>
      </c>
    </row>
    <row r="346" spans="1:7">
      <c r="A346" s="139">
        <v>345</v>
      </c>
      <c r="B346" s="139" t="s">
        <v>3566</v>
      </c>
      <c r="C346" s="139" t="s">
        <v>3570</v>
      </c>
      <c r="D346" s="139" t="s">
        <v>3571</v>
      </c>
      <c r="E346" s="139" t="s">
        <v>1781</v>
      </c>
      <c r="F346" s="139" t="s">
        <v>1782</v>
      </c>
      <c r="G346" s="139" t="s">
        <v>1758</v>
      </c>
    </row>
    <row r="347" spans="1:7">
      <c r="A347" s="139">
        <v>346</v>
      </c>
      <c r="B347" s="139" t="s">
        <v>3566</v>
      </c>
      <c r="C347" s="139" t="s">
        <v>3570</v>
      </c>
      <c r="D347" s="139" t="s">
        <v>3571</v>
      </c>
      <c r="E347" s="139" t="s">
        <v>1501</v>
      </c>
      <c r="F347" s="139" t="s">
        <v>1502</v>
      </c>
      <c r="G347" s="139" t="s">
        <v>1503</v>
      </c>
    </row>
    <row r="348" spans="1:7">
      <c r="A348" s="139">
        <v>347</v>
      </c>
      <c r="B348" s="139" t="s">
        <v>3566</v>
      </c>
      <c r="C348" s="139" t="s">
        <v>3570</v>
      </c>
      <c r="D348" s="139" t="s">
        <v>3571</v>
      </c>
      <c r="E348" s="139" t="s">
        <v>1504</v>
      </c>
      <c r="F348" s="139" t="s">
        <v>1502</v>
      </c>
      <c r="G348" s="139" t="s">
        <v>1505</v>
      </c>
    </row>
    <row r="349" spans="1:7">
      <c r="A349" s="139">
        <v>348</v>
      </c>
      <c r="B349" s="139" t="s">
        <v>3566</v>
      </c>
      <c r="C349" s="139" t="s">
        <v>3570</v>
      </c>
      <c r="D349" s="139" t="s">
        <v>3571</v>
      </c>
      <c r="E349" s="139" t="s">
        <v>1783</v>
      </c>
      <c r="F349" s="139" t="s">
        <v>1784</v>
      </c>
      <c r="G349" s="139" t="s">
        <v>1758</v>
      </c>
    </row>
    <row r="350" spans="1:7">
      <c r="A350" s="139">
        <v>349</v>
      </c>
      <c r="B350" s="139" t="s">
        <v>3566</v>
      </c>
      <c r="C350" s="139" t="s">
        <v>3570</v>
      </c>
      <c r="D350" s="139" t="s">
        <v>3571</v>
      </c>
      <c r="E350" s="139" t="s">
        <v>1785</v>
      </c>
      <c r="F350" s="139" t="s">
        <v>1786</v>
      </c>
      <c r="G350" s="139" t="s">
        <v>1758</v>
      </c>
    </row>
    <row r="351" spans="1:7">
      <c r="A351" s="139">
        <v>350</v>
      </c>
      <c r="B351" s="139" t="s">
        <v>3566</v>
      </c>
      <c r="C351" s="139" t="s">
        <v>3570</v>
      </c>
      <c r="D351" s="139" t="s">
        <v>3571</v>
      </c>
      <c r="E351" s="139" t="s">
        <v>1756</v>
      </c>
      <c r="F351" s="139" t="s">
        <v>1757</v>
      </c>
      <c r="G351" s="139" t="s">
        <v>1758</v>
      </c>
    </row>
    <row r="352" spans="1:7">
      <c r="A352" s="139">
        <v>351</v>
      </c>
      <c r="B352" s="139" t="s">
        <v>3566</v>
      </c>
      <c r="C352" s="139" t="s">
        <v>3570</v>
      </c>
      <c r="D352" s="139" t="s">
        <v>3571</v>
      </c>
      <c r="E352" s="139" t="s">
        <v>1787</v>
      </c>
      <c r="F352" s="139" t="s">
        <v>1788</v>
      </c>
      <c r="G352" s="139" t="s">
        <v>1758</v>
      </c>
    </row>
    <row r="353" spans="1:7">
      <c r="A353" s="139">
        <v>352</v>
      </c>
      <c r="B353" s="139" t="s">
        <v>3566</v>
      </c>
      <c r="C353" s="139" t="s">
        <v>3570</v>
      </c>
      <c r="D353" s="139" t="s">
        <v>3571</v>
      </c>
      <c r="E353" s="139" t="s">
        <v>1630</v>
      </c>
      <c r="F353" s="139" t="s">
        <v>1561</v>
      </c>
      <c r="G353" s="139" t="s">
        <v>1631</v>
      </c>
    </row>
    <row r="354" spans="1:7">
      <c r="A354" s="139">
        <v>353</v>
      </c>
      <c r="B354" s="139" t="s">
        <v>3566</v>
      </c>
      <c r="C354" s="139" t="s">
        <v>3570</v>
      </c>
      <c r="D354" s="139" t="s">
        <v>3571</v>
      </c>
      <c r="E354" s="139" t="s">
        <v>1789</v>
      </c>
      <c r="F354" s="139" t="s">
        <v>1790</v>
      </c>
      <c r="G354" s="139" t="s">
        <v>1758</v>
      </c>
    </row>
    <row r="355" spans="1:7">
      <c r="A355" s="139">
        <v>354</v>
      </c>
      <c r="B355" s="139" t="s">
        <v>3566</v>
      </c>
      <c r="C355" s="139" t="s">
        <v>3570</v>
      </c>
      <c r="D355" s="139" t="s">
        <v>3571</v>
      </c>
      <c r="E355" s="139" t="s">
        <v>1791</v>
      </c>
      <c r="F355" s="139" t="s">
        <v>1792</v>
      </c>
      <c r="G355" s="139" t="s">
        <v>1606</v>
      </c>
    </row>
    <row r="356" spans="1:7">
      <c r="A356" s="139">
        <v>355</v>
      </c>
      <c r="B356" s="139" t="s">
        <v>3566</v>
      </c>
      <c r="C356" s="139" t="s">
        <v>3570</v>
      </c>
      <c r="D356" s="139" t="s">
        <v>3571</v>
      </c>
      <c r="E356" s="139" t="s">
        <v>1511</v>
      </c>
      <c r="F356" s="139" t="s">
        <v>1512</v>
      </c>
      <c r="G356" s="139" t="s">
        <v>1513</v>
      </c>
    </row>
    <row r="357" spans="1:7">
      <c r="A357" s="139">
        <v>356</v>
      </c>
      <c r="B357" s="139" t="s">
        <v>3566</v>
      </c>
      <c r="C357" s="139" t="s">
        <v>3570</v>
      </c>
      <c r="D357" s="139" t="s">
        <v>3571</v>
      </c>
      <c r="E357" s="139" t="s">
        <v>1793</v>
      </c>
      <c r="F357" s="139" t="s">
        <v>1794</v>
      </c>
      <c r="G357" s="139" t="s">
        <v>1758</v>
      </c>
    </row>
    <row r="358" spans="1:7">
      <c r="A358" s="139">
        <v>357</v>
      </c>
      <c r="B358" s="139" t="s">
        <v>3566</v>
      </c>
      <c r="C358" s="139" t="s">
        <v>3570</v>
      </c>
      <c r="D358" s="139" t="s">
        <v>3571</v>
      </c>
      <c r="E358" s="139" t="s">
        <v>1795</v>
      </c>
      <c r="F358" s="139" t="s">
        <v>1796</v>
      </c>
      <c r="G358" s="139" t="s">
        <v>1758</v>
      </c>
    </row>
    <row r="359" spans="1:7">
      <c r="A359" s="139">
        <v>358</v>
      </c>
      <c r="B359" s="139" t="s">
        <v>3566</v>
      </c>
      <c r="C359" s="139" t="s">
        <v>3570</v>
      </c>
      <c r="D359" s="139" t="s">
        <v>3571</v>
      </c>
      <c r="E359" s="139" t="s">
        <v>1761</v>
      </c>
      <c r="F359" s="139" t="s">
        <v>1762</v>
      </c>
      <c r="G359" s="139" t="s">
        <v>1763</v>
      </c>
    </row>
    <row r="360" spans="1:7">
      <c r="A360" s="139">
        <v>359</v>
      </c>
      <c r="B360" s="139" t="s">
        <v>3566</v>
      </c>
      <c r="C360" s="139" t="s">
        <v>3572</v>
      </c>
      <c r="D360" s="139" t="s">
        <v>3573</v>
      </c>
      <c r="E360" s="139" t="s">
        <v>1753</v>
      </c>
      <c r="F360" s="139" t="s">
        <v>1754</v>
      </c>
      <c r="G360" s="139" t="s">
        <v>1755</v>
      </c>
    </row>
    <row r="361" spans="1:7">
      <c r="A361" s="139">
        <v>360</v>
      </c>
      <c r="B361" s="139" t="s">
        <v>3566</v>
      </c>
      <c r="C361" s="139" t="s">
        <v>3572</v>
      </c>
      <c r="D361" s="139" t="s">
        <v>3573</v>
      </c>
      <c r="E361" s="139" t="s">
        <v>1501</v>
      </c>
      <c r="F361" s="139" t="s">
        <v>1502</v>
      </c>
      <c r="G361" s="139" t="s">
        <v>1503</v>
      </c>
    </row>
    <row r="362" spans="1:7">
      <c r="A362" s="139">
        <v>361</v>
      </c>
      <c r="B362" s="139" t="s">
        <v>3566</v>
      </c>
      <c r="C362" s="139" t="s">
        <v>3572</v>
      </c>
      <c r="D362" s="139" t="s">
        <v>3573</v>
      </c>
      <c r="E362" s="139" t="s">
        <v>1504</v>
      </c>
      <c r="F362" s="139" t="s">
        <v>1502</v>
      </c>
      <c r="G362" s="139" t="s">
        <v>1505</v>
      </c>
    </row>
    <row r="363" spans="1:7">
      <c r="A363" s="139">
        <v>362</v>
      </c>
      <c r="B363" s="139" t="s">
        <v>3566</v>
      </c>
      <c r="C363" s="139" t="s">
        <v>3572</v>
      </c>
      <c r="D363" s="139" t="s">
        <v>3573</v>
      </c>
      <c r="E363" s="139" t="s">
        <v>1756</v>
      </c>
      <c r="F363" s="139" t="s">
        <v>1757</v>
      </c>
      <c r="G363" s="139" t="s">
        <v>1758</v>
      </c>
    </row>
    <row r="364" spans="1:7">
      <c r="A364" s="139">
        <v>363</v>
      </c>
      <c r="B364" s="139" t="s">
        <v>3566</v>
      </c>
      <c r="C364" s="139" t="s">
        <v>3572</v>
      </c>
      <c r="D364" s="139" t="s">
        <v>3573</v>
      </c>
      <c r="E364" s="139" t="s">
        <v>1630</v>
      </c>
      <c r="F364" s="139" t="s">
        <v>1561</v>
      </c>
      <c r="G364" s="139" t="s">
        <v>1631</v>
      </c>
    </row>
    <row r="365" spans="1:7">
      <c r="A365" s="139">
        <v>364</v>
      </c>
      <c r="B365" s="139" t="s">
        <v>3566</v>
      </c>
      <c r="C365" s="139" t="s">
        <v>3572</v>
      </c>
      <c r="D365" s="139" t="s">
        <v>3573</v>
      </c>
      <c r="E365" s="139" t="s">
        <v>1511</v>
      </c>
      <c r="F365" s="139" t="s">
        <v>1512</v>
      </c>
      <c r="G365" s="139" t="s">
        <v>1513</v>
      </c>
    </row>
    <row r="366" spans="1:7">
      <c r="A366" s="139">
        <v>365</v>
      </c>
      <c r="B366" s="139" t="s">
        <v>3566</v>
      </c>
      <c r="C366" s="139" t="s">
        <v>3572</v>
      </c>
      <c r="D366" s="139" t="s">
        <v>3573</v>
      </c>
      <c r="E366" s="139" t="s">
        <v>1797</v>
      </c>
      <c r="F366" s="139" t="s">
        <v>1798</v>
      </c>
      <c r="G366" s="139" t="s">
        <v>1758</v>
      </c>
    </row>
    <row r="367" spans="1:7">
      <c r="A367" s="139">
        <v>366</v>
      </c>
      <c r="B367" s="139" t="s">
        <v>3566</v>
      </c>
      <c r="C367" s="139" t="s">
        <v>3572</v>
      </c>
      <c r="D367" s="139" t="s">
        <v>3573</v>
      </c>
      <c r="E367" s="139" t="s">
        <v>1761</v>
      </c>
      <c r="F367" s="139" t="s">
        <v>1762</v>
      </c>
      <c r="G367" s="139" t="s">
        <v>1763</v>
      </c>
    </row>
    <row r="368" spans="1:7">
      <c r="A368" s="139">
        <v>367</v>
      </c>
      <c r="B368" s="139" t="s">
        <v>3566</v>
      </c>
      <c r="C368" s="139" t="s">
        <v>3574</v>
      </c>
      <c r="D368" s="139" t="s">
        <v>3575</v>
      </c>
      <c r="E368" s="139" t="s">
        <v>1753</v>
      </c>
      <c r="F368" s="139" t="s">
        <v>1754</v>
      </c>
      <c r="G368" s="139" t="s">
        <v>1755</v>
      </c>
    </row>
    <row r="369" spans="1:7">
      <c r="A369" s="139">
        <v>368</v>
      </c>
      <c r="B369" s="139" t="s">
        <v>3566</v>
      </c>
      <c r="C369" s="139" t="s">
        <v>3574</v>
      </c>
      <c r="D369" s="139" t="s">
        <v>3575</v>
      </c>
      <c r="E369" s="139" t="s">
        <v>1799</v>
      </c>
      <c r="F369" s="139" t="s">
        <v>1800</v>
      </c>
      <c r="G369" s="139" t="s">
        <v>1758</v>
      </c>
    </row>
    <row r="370" spans="1:7">
      <c r="A370" s="139">
        <v>369</v>
      </c>
      <c r="B370" s="139" t="s">
        <v>3566</v>
      </c>
      <c r="C370" s="139" t="s">
        <v>3574</v>
      </c>
      <c r="D370" s="139" t="s">
        <v>3575</v>
      </c>
      <c r="E370" s="139" t="s">
        <v>1501</v>
      </c>
      <c r="F370" s="139" t="s">
        <v>1502</v>
      </c>
      <c r="G370" s="139" t="s">
        <v>1503</v>
      </c>
    </row>
    <row r="371" spans="1:7">
      <c r="A371" s="139">
        <v>370</v>
      </c>
      <c r="B371" s="139" t="s">
        <v>3566</v>
      </c>
      <c r="C371" s="139" t="s">
        <v>3574</v>
      </c>
      <c r="D371" s="139" t="s">
        <v>3575</v>
      </c>
      <c r="E371" s="139" t="s">
        <v>1504</v>
      </c>
      <c r="F371" s="139" t="s">
        <v>1502</v>
      </c>
      <c r="G371" s="139" t="s">
        <v>1505</v>
      </c>
    </row>
    <row r="372" spans="1:7">
      <c r="A372" s="139">
        <v>371</v>
      </c>
      <c r="B372" s="139" t="s">
        <v>3566</v>
      </c>
      <c r="C372" s="139" t="s">
        <v>3574</v>
      </c>
      <c r="D372" s="139" t="s">
        <v>3575</v>
      </c>
      <c r="E372" s="139" t="s">
        <v>1756</v>
      </c>
      <c r="F372" s="139" t="s">
        <v>1757</v>
      </c>
      <c r="G372" s="139" t="s">
        <v>1758</v>
      </c>
    </row>
    <row r="373" spans="1:7">
      <c r="A373" s="139">
        <v>372</v>
      </c>
      <c r="B373" s="139" t="s">
        <v>3566</v>
      </c>
      <c r="C373" s="139" t="s">
        <v>3574</v>
      </c>
      <c r="D373" s="139" t="s">
        <v>3575</v>
      </c>
      <c r="E373" s="139" t="s">
        <v>1630</v>
      </c>
      <c r="F373" s="139" t="s">
        <v>1561</v>
      </c>
      <c r="G373" s="139" t="s">
        <v>1631</v>
      </c>
    </row>
    <row r="374" spans="1:7">
      <c r="A374" s="139">
        <v>373</v>
      </c>
      <c r="B374" s="139" t="s">
        <v>3566</v>
      </c>
      <c r="C374" s="139" t="s">
        <v>3574</v>
      </c>
      <c r="D374" s="139" t="s">
        <v>3575</v>
      </c>
      <c r="E374" s="139" t="s">
        <v>1511</v>
      </c>
      <c r="F374" s="139" t="s">
        <v>1512</v>
      </c>
      <c r="G374" s="139" t="s">
        <v>1513</v>
      </c>
    </row>
    <row r="375" spans="1:7">
      <c r="A375" s="139">
        <v>374</v>
      </c>
      <c r="B375" s="139" t="s">
        <v>3566</v>
      </c>
      <c r="C375" s="139" t="s">
        <v>3574</v>
      </c>
      <c r="D375" s="139" t="s">
        <v>3575</v>
      </c>
      <c r="E375" s="139" t="s">
        <v>1761</v>
      </c>
      <c r="F375" s="139" t="s">
        <v>1762</v>
      </c>
      <c r="G375" s="139" t="s">
        <v>1763</v>
      </c>
    </row>
    <row r="376" spans="1:7">
      <c r="A376" s="139">
        <v>375</v>
      </c>
      <c r="B376" s="139" t="s">
        <v>3566</v>
      </c>
      <c r="C376" s="139" t="s">
        <v>3576</v>
      </c>
      <c r="D376" s="139" t="s">
        <v>3577</v>
      </c>
      <c r="E376" s="139" t="s">
        <v>1753</v>
      </c>
      <c r="F376" s="139" t="s">
        <v>1754</v>
      </c>
      <c r="G376" s="139" t="s">
        <v>1755</v>
      </c>
    </row>
    <row r="377" spans="1:7">
      <c r="A377" s="139">
        <v>376</v>
      </c>
      <c r="B377" s="139" t="s">
        <v>3566</v>
      </c>
      <c r="C377" s="139" t="s">
        <v>3576</v>
      </c>
      <c r="D377" s="139" t="s">
        <v>3577</v>
      </c>
      <c r="E377" s="139" t="s">
        <v>1801</v>
      </c>
      <c r="F377" s="139" t="s">
        <v>1802</v>
      </c>
      <c r="G377" s="139" t="s">
        <v>1758</v>
      </c>
    </row>
    <row r="378" spans="1:7">
      <c r="A378" s="139">
        <v>377</v>
      </c>
      <c r="B378" s="139" t="s">
        <v>3566</v>
      </c>
      <c r="C378" s="139" t="s">
        <v>3576</v>
      </c>
      <c r="D378" s="139" t="s">
        <v>3577</v>
      </c>
      <c r="E378" s="139" t="s">
        <v>1501</v>
      </c>
      <c r="F378" s="139" t="s">
        <v>1502</v>
      </c>
      <c r="G378" s="139" t="s">
        <v>1503</v>
      </c>
    </row>
    <row r="379" spans="1:7">
      <c r="A379" s="139">
        <v>378</v>
      </c>
      <c r="B379" s="139" t="s">
        <v>3566</v>
      </c>
      <c r="C379" s="139" t="s">
        <v>3576</v>
      </c>
      <c r="D379" s="139" t="s">
        <v>3577</v>
      </c>
      <c r="E379" s="139" t="s">
        <v>1504</v>
      </c>
      <c r="F379" s="139" t="s">
        <v>1502</v>
      </c>
      <c r="G379" s="139" t="s">
        <v>1505</v>
      </c>
    </row>
    <row r="380" spans="1:7">
      <c r="A380" s="139">
        <v>379</v>
      </c>
      <c r="B380" s="139" t="s">
        <v>3566</v>
      </c>
      <c r="C380" s="139" t="s">
        <v>3576</v>
      </c>
      <c r="D380" s="139" t="s">
        <v>3577</v>
      </c>
      <c r="E380" s="139" t="s">
        <v>1756</v>
      </c>
      <c r="F380" s="139" t="s">
        <v>1757</v>
      </c>
      <c r="G380" s="139" t="s">
        <v>1758</v>
      </c>
    </row>
    <row r="381" spans="1:7">
      <c r="A381" s="139">
        <v>380</v>
      </c>
      <c r="B381" s="139" t="s">
        <v>3566</v>
      </c>
      <c r="C381" s="139" t="s">
        <v>3576</v>
      </c>
      <c r="D381" s="139" t="s">
        <v>3577</v>
      </c>
      <c r="E381" s="139" t="s">
        <v>1630</v>
      </c>
      <c r="F381" s="139" t="s">
        <v>1561</v>
      </c>
      <c r="G381" s="139" t="s">
        <v>1631</v>
      </c>
    </row>
    <row r="382" spans="1:7">
      <c r="A382" s="139">
        <v>381</v>
      </c>
      <c r="B382" s="139" t="s">
        <v>3566</v>
      </c>
      <c r="C382" s="139" t="s">
        <v>3576</v>
      </c>
      <c r="D382" s="139" t="s">
        <v>3577</v>
      </c>
      <c r="E382" s="139" t="s">
        <v>1511</v>
      </c>
      <c r="F382" s="139" t="s">
        <v>1512</v>
      </c>
      <c r="G382" s="139" t="s">
        <v>1513</v>
      </c>
    </row>
    <row r="383" spans="1:7">
      <c r="A383" s="139">
        <v>382</v>
      </c>
      <c r="B383" s="139" t="s">
        <v>3566</v>
      </c>
      <c r="C383" s="139" t="s">
        <v>3576</v>
      </c>
      <c r="D383" s="139" t="s">
        <v>3577</v>
      </c>
      <c r="E383" s="139" t="s">
        <v>1761</v>
      </c>
      <c r="F383" s="139" t="s">
        <v>1762</v>
      </c>
      <c r="G383" s="139" t="s">
        <v>1763</v>
      </c>
    </row>
    <row r="384" spans="1:7">
      <c r="A384" s="139">
        <v>383</v>
      </c>
      <c r="B384" s="139" t="s">
        <v>3566</v>
      </c>
      <c r="C384" s="139" t="s">
        <v>3578</v>
      </c>
      <c r="D384" s="139" t="s">
        <v>3579</v>
      </c>
      <c r="E384" s="139" t="s">
        <v>1753</v>
      </c>
      <c r="F384" s="139" t="s">
        <v>1754</v>
      </c>
      <c r="G384" s="139" t="s">
        <v>1755</v>
      </c>
    </row>
    <row r="385" spans="1:7">
      <c r="A385" s="139">
        <v>384</v>
      </c>
      <c r="B385" s="139" t="s">
        <v>3566</v>
      </c>
      <c r="C385" s="139" t="s">
        <v>3578</v>
      </c>
      <c r="D385" s="139" t="s">
        <v>3579</v>
      </c>
      <c r="E385" s="139" t="s">
        <v>1501</v>
      </c>
      <c r="F385" s="139" t="s">
        <v>1502</v>
      </c>
      <c r="G385" s="139" t="s">
        <v>1503</v>
      </c>
    </row>
    <row r="386" spans="1:7">
      <c r="A386" s="139">
        <v>385</v>
      </c>
      <c r="B386" s="139" t="s">
        <v>3566</v>
      </c>
      <c r="C386" s="139" t="s">
        <v>3578</v>
      </c>
      <c r="D386" s="139" t="s">
        <v>3579</v>
      </c>
      <c r="E386" s="139" t="s">
        <v>1504</v>
      </c>
      <c r="F386" s="139" t="s">
        <v>1502</v>
      </c>
      <c r="G386" s="139" t="s">
        <v>1505</v>
      </c>
    </row>
    <row r="387" spans="1:7">
      <c r="A387" s="139">
        <v>386</v>
      </c>
      <c r="B387" s="139" t="s">
        <v>3566</v>
      </c>
      <c r="C387" s="139" t="s">
        <v>3578</v>
      </c>
      <c r="D387" s="139" t="s">
        <v>3579</v>
      </c>
      <c r="E387" s="139" t="s">
        <v>1803</v>
      </c>
      <c r="F387" s="139" t="s">
        <v>1804</v>
      </c>
      <c r="G387" s="139" t="s">
        <v>1805</v>
      </c>
    </row>
    <row r="388" spans="1:7">
      <c r="A388" s="139">
        <v>387</v>
      </c>
      <c r="B388" s="139" t="s">
        <v>3566</v>
      </c>
      <c r="C388" s="139" t="s">
        <v>3578</v>
      </c>
      <c r="D388" s="139" t="s">
        <v>3579</v>
      </c>
      <c r="E388" s="139" t="s">
        <v>1756</v>
      </c>
      <c r="F388" s="139" t="s">
        <v>1757</v>
      </c>
      <c r="G388" s="139" t="s">
        <v>1758</v>
      </c>
    </row>
    <row r="389" spans="1:7">
      <c r="A389" s="139">
        <v>388</v>
      </c>
      <c r="B389" s="139" t="s">
        <v>3566</v>
      </c>
      <c r="C389" s="139" t="s">
        <v>3578</v>
      </c>
      <c r="D389" s="139" t="s">
        <v>3579</v>
      </c>
      <c r="E389" s="139" t="s">
        <v>1630</v>
      </c>
      <c r="F389" s="139" t="s">
        <v>1561</v>
      </c>
      <c r="G389" s="139" t="s">
        <v>1631</v>
      </c>
    </row>
    <row r="390" spans="1:7">
      <c r="A390" s="139">
        <v>389</v>
      </c>
      <c r="B390" s="139" t="s">
        <v>3566</v>
      </c>
      <c r="C390" s="139" t="s">
        <v>3578</v>
      </c>
      <c r="D390" s="139" t="s">
        <v>3579</v>
      </c>
      <c r="E390" s="139" t="s">
        <v>1511</v>
      </c>
      <c r="F390" s="139" t="s">
        <v>1512</v>
      </c>
      <c r="G390" s="139" t="s">
        <v>1513</v>
      </c>
    </row>
    <row r="391" spans="1:7">
      <c r="A391" s="139">
        <v>390</v>
      </c>
      <c r="B391" s="139" t="s">
        <v>3566</v>
      </c>
      <c r="C391" s="139" t="s">
        <v>3578</v>
      </c>
      <c r="D391" s="139" t="s">
        <v>3579</v>
      </c>
      <c r="E391" s="139" t="s">
        <v>1761</v>
      </c>
      <c r="F391" s="139" t="s">
        <v>1762</v>
      </c>
      <c r="G391" s="139" t="s">
        <v>1763</v>
      </c>
    </row>
    <row r="392" spans="1:7">
      <c r="A392" s="139">
        <v>391</v>
      </c>
      <c r="B392" s="139" t="s">
        <v>3566</v>
      </c>
      <c r="C392" s="139" t="s">
        <v>3578</v>
      </c>
      <c r="D392" s="139" t="s">
        <v>3579</v>
      </c>
      <c r="E392" s="139" t="s">
        <v>1806</v>
      </c>
      <c r="F392" s="139" t="s">
        <v>1807</v>
      </c>
      <c r="G392" s="139" t="s">
        <v>1808</v>
      </c>
    </row>
    <row r="393" spans="1:7">
      <c r="A393" s="139">
        <v>392</v>
      </c>
      <c r="B393" s="139" t="s">
        <v>3566</v>
      </c>
      <c r="C393" s="139" t="s">
        <v>3580</v>
      </c>
      <c r="D393" s="139" t="s">
        <v>3581</v>
      </c>
      <c r="E393" s="139" t="s">
        <v>1753</v>
      </c>
      <c r="F393" s="139" t="s">
        <v>1754</v>
      </c>
      <c r="G393" s="139" t="s">
        <v>1755</v>
      </c>
    </row>
    <row r="394" spans="1:7">
      <c r="A394" s="139">
        <v>393</v>
      </c>
      <c r="B394" s="139" t="s">
        <v>3566</v>
      </c>
      <c r="C394" s="139" t="s">
        <v>3580</v>
      </c>
      <c r="D394" s="139" t="s">
        <v>3581</v>
      </c>
      <c r="E394" s="139" t="s">
        <v>1501</v>
      </c>
      <c r="F394" s="139" t="s">
        <v>1502</v>
      </c>
      <c r="G394" s="139" t="s">
        <v>1503</v>
      </c>
    </row>
    <row r="395" spans="1:7">
      <c r="A395" s="139">
        <v>394</v>
      </c>
      <c r="B395" s="139" t="s">
        <v>3566</v>
      </c>
      <c r="C395" s="139" t="s">
        <v>3580</v>
      </c>
      <c r="D395" s="139" t="s">
        <v>3581</v>
      </c>
      <c r="E395" s="139" t="s">
        <v>1504</v>
      </c>
      <c r="F395" s="139" t="s">
        <v>1502</v>
      </c>
      <c r="G395" s="139" t="s">
        <v>1505</v>
      </c>
    </row>
    <row r="396" spans="1:7">
      <c r="A396" s="139">
        <v>395</v>
      </c>
      <c r="B396" s="139" t="s">
        <v>3566</v>
      </c>
      <c r="C396" s="139" t="s">
        <v>3580</v>
      </c>
      <c r="D396" s="139" t="s">
        <v>3581</v>
      </c>
      <c r="E396" s="139" t="s">
        <v>1756</v>
      </c>
      <c r="F396" s="139" t="s">
        <v>1757</v>
      </c>
      <c r="G396" s="139" t="s">
        <v>1758</v>
      </c>
    </row>
    <row r="397" spans="1:7">
      <c r="A397" s="139">
        <v>396</v>
      </c>
      <c r="B397" s="139" t="s">
        <v>3566</v>
      </c>
      <c r="C397" s="139" t="s">
        <v>3580</v>
      </c>
      <c r="D397" s="139" t="s">
        <v>3581</v>
      </c>
      <c r="E397" s="139" t="s">
        <v>1630</v>
      </c>
      <c r="F397" s="139" t="s">
        <v>1561</v>
      </c>
      <c r="G397" s="139" t="s">
        <v>1631</v>
      </c>
    </row>
    <row r="398" spans="1:7">
      <c r="A398" s="139">
        <v>397</v>
      </c>
      <c r="B398" s="139" t="s">
        <v>3566</v>
      </c>
      <c r="C398" s="139" t="s">
        <v>3580</v>
      </c>
      <c r="D398" s="139" t="s">
        <v>3581</v>
      </c>
      <c r="E398" s="139" t="s">
        <v>1809</v>
      </c>
      <c r="F398" s="139" t="s">
        <v>1810</v>
      </c>
      <c r="G398" s="139" t="s">
        <v>1662</v>
      </c>
    </row>
    <row r="399" spans="1:7">
      <c r="A399" s="139">
        <v>398</v>
      </c>
      <c r="B399" s="139" t="s">
        <v>3566</v>
      </c>
      <c r="C399" s="139" t="s">
        <v>3580</v>
      </c>
      <c r="D399" s="139" t="s">
        <v>3581</v>
      </c>
      <c r="E399" s="139" t="s">
        <v>1511</v>
      </c>
      <c r="F399" s="139" t="s">
        <v>1512</v>
      </c>
      <c r="G399" s="139" t="s">
        <v>1513</v>
      </c>
    </row>
    <row r="400" spans="1:7">
      <c r="A400" s="139">
        <v>399</v>
      </c>
      <c r="B400" s="139" t="s">
        <v>3566</v>
      </c>
      <c r="C400" s="139" t="s">
        <v>3580</v>
      </c>
      <c r="D400" s="139" t="s">
        <v>3581</v>
      </c>
      <c r="E400" s="139" t="s">
        <v>1761</v>
      </c>
      <c r="F400" s="139" t="s">
        <v>1762</v>
      </c>
      <c r="G400" s="139" t="s">
        <v>1763</v>
      </c>
    </row>
    <row r="401" spans="1:7">
      <c r="A401" s="139">
        <v>400</v>
      </c>
      <c r="B401" s="139" t="s">
        <v>3566</v>
      </c>
      <c r="C401" s="139" t="s">
        <v>3580</v>
      </c>
      <c r="D401" s="139" t="s">
        <v>3581</v>
      </c>
      <c r="E401" s="139" t="s">
        <v>1806</v>
      </c>
      <c r="F401" s="139" t="s">
        <v>1807</v>
      </c>
      <c r="G401" s="139" t="s">
        <v>1808</v>
      </c>
    </row>
    <row r="402" spans="1:7">
      <c r="A402" s="139">
        <v>401</v>
      </c>
      <c r="B402" s="139" t="s">
        <v>3566</v>
      </c>
      <c r="C402" s="139" t="s">
        <v>3582</v>
      </c>
      <c r="D402" s="139" t="s">
        <v>3583</v>
      </c>
      <c r="E402" s="139" t="s">
        <v>1753</v>
      </c>
      <c r="F402" s="139" t="s">
        <v>1754</v>
      </c>
      <c r="G402" s="139" t="s">
        <v>1755</v>
      </c>
    </row>
    <row r="403" spans="1:7">
      <c r="A403" s="139">
        <v>402</v>
      </c>
      <c r="B403" s="139" t="s">
        <v>3566</v>
      </c>
      <c r="C403" s="139" t="s">
        <v>3582</v>
      </c>
      <c r="D403" s="139" t="s">
        <v>3583</v>
      </c>
      <c r="E403" s="139" t="s">
        <v>1811</v>
      </c>
      <c r="F403" s="139" t="s">
        <v>1812</v>
      </c>
      <c r="G403" s="139" t="s">
        <v>1758</v>
      </c>
    </row>
    <row r="404" spans="1:7">
      <c r="A404" s="139">
        <v>403</v>
      </c>
      <c r="B404" s="139" t="s">
        <v>3566</v>
      </c>
      <c r="C404" s="139" t="s">
        <v>3582</v>
      </c>
      <c r="D404" s="139" t="s">
        <v>3583</v>
      </c>
      <c r="E404" s="139" t="s">
        <v>1501</v>
      </c>
      <c r="F404" s="139" t="s">
        <v>1502</v>
      </c>
      <c r="G404" s="139" t="s">
        <v>1503</v>
      </c>
    </row>
    <row r="405" spans="1:7">
      <c r="A405" s="139">
        <v>404</v>
      </c>
      <c r="B405" s="139" t="s">
        <v>3566</v>
      </c>
      <c r="C405" s="139" t="s">
        <v>3582</v>
      </c>
      <c r="D405" s="139" t="s">
        <v>3583</v>
      </c>
      <c r="E405" s="139" t="s">
        <v>1504</v>
      </c>
      <c r="F405" s="139" t="s">
        <v>1502</v>
      </c>
      <c r="G405" s="139" t="s">
        <v>1505</v>
      </c>
    </row>
    <row r="406" spans="1:7">
      <c r="A406" s="139">
        <v>405</v>
      </c>
      <c r="B406" s="139" t="s">
        <v>3566</v>
      </c>
      <c r="C406" s="139" t="s">
        <v>3582</v>
      </c>
      <c r="D406" s="139" t="s">
        <v>3583</v>
      </c>
      <c r="E406" s="139" t="s">
        <v>1756</v>
      </c>
      <c r="F406" s="139" t="s">
        <v>1757</v>
      </c>
      <c r="G406" s="139" t="s">
        <v>1758</v>
      </c>
    </row>
    <row r="407" spans="1:7">
      <c r="A407" s="139">
        <v>406</v>
      </c>
      <c r="B407" s="139" t="s">
        <v>3566</v>
      </c>
      <c r="C407" s="139" t="s">
        <v>3582</v>
      </c>
      <c r="D407" s="139" t="s">
        <v>3583</v>
      </c>
      <c r="E407" s="139" t="s">
        <v>1630</v>
      </c>
      <c r="F407" s="139" t="s">
        <v>1561</v>
      </c>
      <c r="G407" s="139" t="s">
        <v>1631</v>
      </c>
    </row>
    <row r="408" spans="1:7">
      <c r="A408" s="139">
        <v>407</v>
      </c>
      <c r="B408" s="139" t="s">
        <v>3566</v>
      </c>
      <c r="C408" s="139" t="s">
        <v>3582</v>
      </c>
      <c r="D408" s="139" t="s">
        <v>3583</v>
      </c>
      <c r="E408" s="139" t="s">
        <v>1809</v>
      </c>
      <c r="F408" s="139" t="s">
        <v>1810</v>
      </c>
      <c r="G408" s="139" t="s">
        <v>1662</v>
      </c>
    </row>
    <row r="409" spans="1:7">
      <c r="A409" s="139">
        <v>408</v>
      </c>
      <c r="B409" s="139" t="s">
        <v>3566</v>
      </c>
      <c r="C409" s="139" t="s">
        <v>3582</v>
      </c>
      <c r="D409" s="139" t="s">
        <v>3583</v>
      </c>
      <c r="E409" s="139" t="s">
        <v>1511</v>
      </c>
      <c r="F409" s="139" t="s">
        <v>1512</v>
      </c>
      <c r="G409" s="139" t="s">
        <v>1513</v>
      </c>
    </row>
    <row r="410" spans="1:7">
      <c r="A410" s="139">
        <v>409</v>
      </c>
      <c r="B410" s="139" t="s">
        <v>3566</v>
      </c>
      <c r="C410" s="139" t="s">
        <v>3582</v>
      </c>
      <c r="D410" s="139" t="s">
        <v>3583</v>
      </c>
      <c r="E410" s="139" t="s">
        <v>1761</v>
      </c>
      <c r="F410" s="139" t="s">
        <v>1762</v>
      </c>
      <c r="G410" s="139" t="s">
        <v>1763</v>
      </c>
    </row>
    <row r="411" spans="1:7">
      <c r="A411" s="139">
        <v>410</v>
      </c>
      <c r="B411" s="139" t="s">
        <v>3566</v>
      </c>
      <c r="C411" s="139" t="s">
        <v>3582</v>
      </c>
      <c r="D411" s="139" t="s">
        <v>3583</v>
      </c>
      <c r="E411" s="139" t="s">
        <v>1813</v>
      </c>
      <c r="F411" s="139" t="s">
        <v>1814</v>
      </c>
      <c r="G411" s="139" t="s">
        <v>1766</v>
      </c>
    </row>
    <row r="412" spans="1:7">
      <c r="A412" s="139">
        <v>411</v>
      </c>
      <c r="B412" s="139" t="s">
        <v>3566</v>
      </c>
      <c r="C412" s="139" t="s">
        <v>3584</v>
      </c>
      <c r="D412" s="139" t="s">
        <v>3585</v>
      </c>
      <c r="E412" s="139" t="s">
        <v>1815</v>
      </c>
      <c r="F412" s="139" t="s">
        <v>1816</v>
      </c>
      <c r="G412" s="139" t="s">
        <v>1758</v>
      </c>
    </row>
    <row r="413" spans="1:7">
      <c r="A413" s="139">
        <v>412</v>
      </c>
      <c r="B413" s="139" t="s">
        <v>3566</v>
      </c>
      <c r="C413" s="139" t="s">
        <v>3584</v>
      </c>
      <c r="D413" s="139" t="s">
        <v>3585</v>
      </c>
      <c r="E413" s="139" t="s">
        <v>1753</v>
      </c>
      <c r="F413" s="139" t="s">
        <v>1754</v>
      </c>
      <c r="G413" s="139" t="s">
        <v>1755</v>
      </c>
    </row>
    <row r="414" spans="1:7">
      <c r="A414" s="139">
        <v>413</v>
      </c>
      <c r="B414" s="139" t="s">
        <v>3566</v>
      </c>
      <c r="C414" s="139" t="s">
        <v>3584</v>
      </c>
      <c r="D414" s="139" t="s">
        <v>3585</v>
      </c>
      <c r="E414" s="139" t="s">
        <v>1501</v>
      </c>
      <c r="F414" s="139" t="s">
        <v>1502</v>
      </c>
      <c r="G414" s="139" t="s">
        <v>1503</v>
      </c>
    </row>
    <row r="415" spans="1:7">
      <c r="A415" s="139">
        <v>414</v>
      </c>
      <c r="B415" s="139" t="s">
        <v>3566</v>
      </c>
      <c r="C415" s="139" t="s">
        <v>3584</v>
      </c>
      <c r="D415" s="139" t="s">
        <v>3585</v>
      </c>
      <c r="E415" s="139" t="s">
        <v>1504</v>
      </c>
      <c r="F415" s="139" t="s">
        <v>1502</v>
      </c>
      <c r="G415" s="139" t="s">
        <v>1505</v>
      </c>
    </row>
    <row r="416" spans="1:7">
      <c r="A416" s="139">
        <v>415</v>
      </c>
      <c r="B416" s="139" t="s">
        <v>3566</v>
      </c>
      <c r="C416" s="139" t="s">
        <v>3584</v>
      </c>
      <c r="D416" s="139" t="s">
        <v>3585</v>
      </c>
      <c r="E416" s="139" t="s">
        <v>1756</v>
      </c>
      <c r="F416" s="139" t="s">
        <v>1757</v>
      </c>
      <c r="G416" s="139" t="s">
        <v>1758</v>
      </c>
    </row>
    <row r="417" spans="1:7">
      <c r="A417" s="139">
        <v>416</v>
      </c>
      <c r="B417" s="139" t="s">
        <v>3566</v>
      </c>
      <c r="C417" s="139" t="s">
        <v>3584</v>
      </c>
      <c r="D417" s="139" t="s">
        <v>3585</v>
      </c>
      <c r="E417" s="139" t="s">
        <v>1817</v>
      </c>
      <c r="F417" s="139" t="s">
        <v>1818</v>
      </c>
      <c r="G417" s="139" t="s">
        <v>1758</v>
      </c>
    </row>
    <row r="418" spans="1:7">
      <c r="A418" s="139">
        <v>417</v>
      </c>
      <c r="B418" s="139" t="s">
        <v>3566</v>
      </c>
      <c r="C418" s="139" t="s">
        <v>3584</v>
      </c>
      <c r="D418" s="139" t="s">
        <v>3585</v>
      </c>
      <c r="E418" s="139" t="s">
        <v>1630</v>
      </c>
      <c r="F418" s="139" t="s">
        <v>1561</v>
      </c>
      <c r="G418" s="139" t="s">
        <v>1631</v>
      </c>
    </row>
    <row r="419" spans="1:7">
      <c r="A419" s="139">
        <v>418</v>
      </c>
      <c r="B419" s="139" t="s">
        <v>3566</v>
      </c>
      <c r="C419" s="139" t="s">
        <v>3584</v>
      </c>
      <c r="D419" s="139" t="s">
        <v>3585</v>
      </c>
      <c r="E419" s="139" t="s">
        <v>1511</v>
      </c>
      <c r="F419" s="139" t="s">
        <v>1512</v>
      </c>
      <c r="G419" s="139" t="s">
        <v>1513</v>
      </c>
    </row>
    <row r="420" spans="1:7">
      <c r="A420" s="139">
        <v>419</v>
      </c>
      <c r="B420" s="139" t="s">
        <v>3566</v>
      </c>
      <c r="C420" s="139" t="s">
        <v>3584</v>
      </c>
      <c r="D420" s="139" t="s">
        <v>3585</v>
      </c>
      <c r="E420" s="139" t="s">
        <v>1761</v>
      </c>
      <c r="F420" s="139" t="s">
        <v>1762</v>
      </c>
      <c r="G420" s="139" t="s">
        <v>1763</v>
      </c>
    </row>
    <row r="421" spans="1:7">
      <c r="A421" s="139">
        <v>420</v>
      </c>
      <c r="B421" s="139" t="s">
        <v>3566</v>
      </c>
      <c r="C421" s="139" t="s">
        <v>3586</v>
      </c>
      <c r="D421" s="139" t="s">
        <v>3587</v>
      </c>
      <c r="E421" s="139" t="s">
        <v>1753</v>
      </c>
      <c r="F421" s="139" t="s">
        <v>1754</v>
      </c>
      <c r="G421" s="139" t="s">
        <v>1755</v>
      </c>
    </row>
    <row r="422" spans="1:7">
      <c r="A422" s="139">
        <v>421</v>
      </c>
      <c r="B422" s="139" t="s">
        <v>3566</v>
      </c>
      <c r="C422" s="139" t="s">
        <v>3586</v>
      </c>
      <c r="D422" s="139" t="s">
        <v>3587</v>
      </c>
      <c r="E422" s="139" t="s">
        <v>1819</v>
      </c>
      <c r="F422" s="139" t="s">
        <v>1820</v>
      </c>
      <c r="G422" s="139" t="s">
        <v>1758</v>
      </c>
    </row>
    <row r="423" spans="1:7">
      <c r="A423" s="139">
        <v>422</v>
      </c>
      <c r="B423" s="139" t="s">
        <v>3566</v>
      </c>
      <c r="C423" s="139" t="s">
        <v>3586</v>
      </c>
      <c r="D423" s="139" t="s">
        <v>3587</v>
      </c>
      <c r="E423" s="139" t="s">
        <v>1501</v>
      </c>
      <c r="F423" s="139" t="s">
        <v>1502</v>
      </c>
      <c r="G423" s="139" t="s">
        <v>1503</v>
      </c>
    </row>
    <row r="424" spans="1:7">
      <c r="A424" s="139">
        <v>423</v>
      </c>
      <c r="B424" s="139" t="s">
        <v>3566</v>
      </c>
      <c r="C424" s="139" t="s">
        <v>3586</v>
      </c>
      <c r="D424" s="139" t="s">
        <v>3587</v>
      </c>
      <c r="E424" s="139" t="s">
        <v>1504</v>
      </c>
      <c r="F424" s="139" t="s">
        <v>1502</v>
      </c>
      <c r="G424" s="139" t="s">
        <v>1505</v>
      </c>
    </row>
    <row r="425" spans="1:7">
      <c r="A425" s="139">
        <v>424</v>
      </c>
      <c r="B425" s="139" t="s">
        <v>3566</v>
      </c>
      <c r="C425" s="139" t="s">
        <v>3586</v>
      </c>
      <c r="D425" s="139" t="s">
        <v>3587</v>
      </c>
      <c r="E425" s="139" t="s">
        <v>1756</v>
      </c>
      <c r="F425" s="139" t="s">
        <v>1757</v>
      </c>
      <c r="G425" s="139" t="s">
        <v>1758</v>
      </c>
    </row>
    <row r="426" spans="1:7">
      <c r="A426" s="139">
        <v>425</v>
      </c>
      <c r="B426" s="139" t="s">
        <v>3566</v>
      </c>
      <c r="C426" s="139" t="s">
        <v>3586</v>
      </c>
      <c r="D426" s="139" t="s">
        <v>3587</v>
      </c>
      <c r="E426" s="139" t="s">
        <v>1630</v>
      </c>
      <c r="F426" s="139" t="s">
        <v>1561</v>
      </c>
      <c r="G426" s="139" t="s">
        <v>1631</v>
      </c>
    </row>
    <row r="427" spans="1:7">
      <c r="A427" s="139">
        <v>426</v>
      </c>
      <c r="B427" s="139" t="s">
        <v>3566</v>
      </c>
      <c r="C427" s="139" t="s">
        <v>3586</v>
      </c>
      <c r="D427" s="139" t="s">
        <v>3587</v>
      </c>
      <c r="E427" s="139" t="s">
        <v>1511</v>
      </c>
      <c r="F427" s="139" t="s">
        <v>1512</v>
      </c>
      <c r="G427" s="139" t="s">
        <v>1513</v>
      </c>
    </row>
    <row r="428" spans="1:7">
      <c r="A428" s="139">
        <v>427</v>
      </c>
      <c r="B428" s="139" t="s">
        <v>3566</v>
      </c>
      <c r="C428" s="139" t="s">
        <v>3586</v>
      </c>
      <c r="D428" s="139" t="s">
        <v>3587</v>
      </c>
      <c r="E428" s="139" t="s">
        <v>1761</v>
      </c>
      <c r="F428" s="139" t="s">
        <v>1762</v>
      </c>
      <c r="G428" s="139" t="s">
        <v>1763</v>
      </c>
    </row>
    <row r="429" spans="1:7">
      <c r="A429" s="139">
        <v>428</v>
      </c>
      <c r="B429" s="139" t="s">
        <v>3566</v>
      </c>
      <c r="C429" s="139" t="s">
        <v>3586</v>
      </c>
      <c r="D429" s="139" t="s">
        <v>3587</v>
      </c>
      <c r="E429" s="139" t="s">
        <v>1806</v>
      </c>
      <c r="F429" s="139" t="s">
        <v>1807</v>
      </c>
      <c r="G429" s="139" t="s">
        <v>1808</v>
      </c>
    </row>
    <row r="430" spans="1:7">
      <c r="A430" s="139">
        <v>429</v>
      </c>
      <c r="B430" s="139" t="s">
        <v>3566</v>
      </c>
      <c r="C430" s="139" t="s">
        <v>3588</v>
      </c>
      <c r="D430" s="139" t="s">
        <v>3589</v>
      </c>
      <c r="E430" s="139" t="s">
        <v>1753</v>
      </c>
      <c r="F430" s="139" t="s">
        <v>1754</v>
      </c>
      <c r="G430" s="139" t="s">
        <v>1755</v>
      </c>
    </row>
    <row r="431" spans="1:7">
      <c r="A431" s="139">
        <v>430</v>
      </c>
      <c r="B431" s="139" t="s">
        <v>3566</v>
      </c>
      <c r="C431" s="139" t="s">
        <v>3588</v>
      </c>
      <c r="D431" s="139" t="s">
        <v>3589</v>
      </c>
      <c r="E431" s="139" t="s">
        <v>1821</v>
      </c>
      <c r="F431" s="139" t="s">
        <v>1822</v>
      </c>
      <c r="G431" s="139" t="s">
        <v>1758</v>
      </c>
    </row>
    <row r="432" spans="1:7">
      <c r="A432" s="139">
        <v>431</v>
      </c>
      <c r="B432" s="139" t="s">
        <v>3566</v>
      </c>
      <c r="C432" s="139" t="s">
        <v>3588</v>
      </c>
      <c r="D432" s="139" t="s">
        <v>3589</v>
      </c>
      <c r="E432" s="139" t="s">
        <v>1501</v>
      </c>
      <c r="F432" s="139" t="s">
        <v>1502</v>
      </c>
      <c r="G432" s="139" t="s">
        <v>1503</v>
      </c>
    </row>
    <row r="433" spans="1:7">
      <c r="A433" s="139">
        <v>432</v>
      </c>
      <c r="B433" s="139" t="s">
        <v>3566</v>
      </c>
      <c r="C433" s="139" t="s">
        <v>3588</v>
      </c>
      <c r="D433" s="139" t="s">
        <v>3589</v>
      </c>
      <c r="E433" s="139" t="s">
        <v>1504</v>
      </c>
      <c r="F433" s="139" t="s">
        <v>1502</v>
      </c>
      <c r="G433" s="139" t="s">
        <v>1505</v>
      </c>
    </row>
    <row r="434" spans="1:7">
      <c r="A434" s="139">
        <v>433</v>
      </c>
      <c r="B434" s="139" t="s">
        <v>3566</v>
      </c>
      <c r="C434" s="139" t="s">
        <v>3588</v>
      </c>
      <c r="D434" s="139" t="s">
        <v>3589</v>
      </c>
      <c r="E434" s="139" t="s">
        <v>1756</v>
      </c>
      <c r="F434" s="139" t="s">
        <v>1757</v>
      </c>
      <c r="G434" s="139" t="s">
        <v>1758</v>
      </c>
    </row>
    <row r="435" spans="1:7">
      <c r="A435" s="139">
        <v>434</v>
      </c>
      <c r="B435" s="139" t="s">
        <v>3566</v>
      </c>
      <c r="C435" s="139" t="s">
        <v>3588</v>
      </c>
      <c r="D435" s="139" t="s">
        <v>3589</v>
      </c>
      <c r="E435" s="139" t="s">
        <v>1630</v>
      </c>
      <c r="F435" s="139" t="s">
        <v>1561</v>
      </c>
      <c r="G435" s="139" t="s">
        <v>1631</v>
      </c>
    </row>
    <row r="436" spans="1:7">
      <c r="A436" s="139">
        <v>435</v>
      </c>
      <c r="B436" s="139" t="s">
        <v>3566</v>
      </c>
      <c r="C436" s="139" t="s">
        <v>3588</v>
      </c>
      <c r="D436" s="139" t="s">
        <v>3589</v>
      </c>
      <c r="E436" s="139" t="s">
        <v>1809</v>
      </c>
      <c r="F436" s="139" t="s">
        <v>1810</v>
      </c>
      <c r="G436" s="139" t="s">
        <v>1662</v>
      </c>
    </row>
    <row r="437" spans="1:7">
      <c r="A437" s="139">
        <v>436</v>
      </c>
      <c r="B437" s="139" t="s">
        <v>3566</v>
      </c>
      <c r="C437" s="139" t="s">
        <v>3588</v>
      </c>
      <c r="D437" s="139" t="s">
        <v>3589</v>
      </c>
      <c r="E437" s="139" t="s">
        <v>1511</v>
      </c>
      <c r="F437" s="139" t="s">
        <v>1512</v>
      </c>
      <c r="G437" s="139" t="s">
        <v>1513</v>
      </c>
    </row>
    <row r="438" spans="1:7">
      <c r="A438" s="139">
        <v>437</v>
      </c>
      <c r="B438" s="139" t="s">
        <v>3566</v>
      </c>
      <c r="C438" s="139" t="s">
        <v>3588</v>
      </c>
      <c r="D438" s="139" t="s">
        <v>3589</v>
      </c>
      <c r="E438" s="139" t="s">
        <v>1761</v>
      </c>
      <c r="F438" s="139" t="s">
        <v>1762</v>
      </c>
      <c r="G438" s="139" t="s">
        <v>1763</v>
      </c>
    </row>
    <row r="439" spans="1:7">
      <c r="A439" s="139">
        <v>438</v>
      </c>
      <c r="B439" s="139" t="s">
        <v>3566</v>
      </c>
      <c r="C439" s="139" t="s">
        <v>3590</v>
      </c>
      <c r="D439" s="139" t="s">
        <v>3591</v>
      </c>
      <c r="E439" s="139" t="s">
        <v>1753</v>
      </c>
      <c r="F439" s="139" t="s">
        <v>1754</v>
      </c>
      <c r="G439" s="139" t="s">
        <v>1755</v>
      </c>
    </row>
    <row r="440" spans="1:7">
      <c r="A440" s="139">
        <v>439</v>
      </c>
      <c r="B440" s="139" t="s">
        <v>3566</v>
      </c>
      <c r="C440" s="139" t="s">
        <v>3590</v>
      </c>
      <c r="D440" s="139" t="s">
        <v>3591</v>
      </c>
      <c r="E440" s="139" t="s">
        <v>1823</v>
      </c>
      <c r="F440" s="139" t="s">
        <v>1824</v>
      </c>
      <c r="G440" s="139" t="s">
        <v>1758</v>
      </c>
    </row>
    <row r="441" spans="1:7">
      <c r="A441" s="139">
        <v>440</v>
      </c>
      <c r="B441" s="139" t="s">
        <v>3566</v>
      </c>
      <c r="C441" s="139" t="s">
        <v>3590</v>
      </c>
      <c r="D441" s="139" t="s">
        <v>3591</v>
      </c>
      <c r="E441" s="139" t="s">
        <v>1501</v>
      </c>
      <c r="F441" s="139" t="s">
        <v>1502</v>
      </c>
      <c r="G441" s="139" t="s">
        <v>1503</v>
      </c>
    </row>
    <row r="442" spans="1:7">
      <c r="A442" s="139">
        <v>441</v>
      </c>
      <c r="B442" s="139" t="s">
        <v>3566</v>
      </c>
      <c r="C442" s="139" t="s">
        <v>3590</v>
      </c>
      <c r="D442" s="139" t="s">
        <v>3591</v>
      </c>
      <c r="E442" s="139" t="s">
        <v>1504</v>
      </c>
      <c r="F442" s="139" t="s">
        <v>1502</v>
      </c>
      <c r="G442" s="139" t="s">
        <v>1505</v>
      </c>
    </row>
    <row r="443" spans="1:7">
      <c r="A443" s="139">
        <v>442</v>
      </c>
      <c r="B443" s="139" t="s">
        <v>3566</v>
      </c>
      <c r="C443" s="139" t="s">
        <v>3590</v>
      </c>
      <c r="D443" s="139" t="s">
        <v>3591</v>
      </c>
      <c r="E443" s="139" t="s">
        <v>1756</v>
      </c>
      <c r="F443" s="139" t="s">
        <v>1757</v>
      </c>
      <c r="G443" s="139" t="s">
        <v>1758</v>
      </c>
    </row>
    <row r="444" spans="1:7">
      <c r="A444" s="139">
        <v>443</v>
      </c>
      <c r="B444" s="139" t="s">
        <v>3566</v>
      </c>
      <c r="C444" s="139" t="s">
        <v>3590</v>
      </c>
      <c r="D444" s="139" t="s">
        <v>3591</v>
      </c>
      <c r="E444" s="139" t="s">
        <v>1630</v>
      </c>
      <c r="F444" s="139" t="s">
        <v>1561</v>
      </c>
      <c r="G444" s="139" t="s">
        <v>1631</v>
      </c>
    </row>
    <row r="445" spans="1:7">
      <c r="A445" s="139">
        <v>444</v>
      </c>
      <c r="B445" s="139" t="s">
        <v>3566</v>
      </c>
      <c r="C445" s="139" t="s">
        <v>3590</v>
      </c>
      <c r="D445" s="139" t="s">
        <v>3591</v>
      </c>
      <c r="E445" s="139" t="s">
        <v>1825</v>
      </c>
      <c r="F445" s="139" t="s">
        <v>1826</v>
      </c>
      <c r="G445" s="139" t="s">
        <v>1827</v>
      </c>
    </row>
    <row r="446" spans="1:7">
      <c r="A446" s="139">
        <v>445</v>
      </c>
      <c r="B446" s="139" t="s">
        <v>3566</v>
      </c>
      <c r="C446" s="139" t="s">
        <v>3590</v>
      </c>
      <c r="D446" s="139" t="s">
        <v>3591</v>
      </c>
      <c r="E446" s="139" t="s">
        <v>1511</v>
      </c>
      <c r="F446" s="139" t="s">
        <v>1512</v>
      </c>
      <c r="G446" s="139" t="s">
        <v>1513</v>
      </c>
    </row>
    <row r="447" spans="1:7">
      <c r="A447" s="139">
        <v>446</v>
      </c>
      <c r="B447" s="139" t="s">
        <v>3566</v>
      </c>
      <c r="C447" s="139" t="s">
        <v>3590</v>
      </c>
      <c r="D447" s="139" t="s">
        <v>3591</v>
      </c>
      <c r="E447" s="139" t="s">
        <v>1828</v>
      </c>
      <c r="F447" s="139" t="s">
        <v>1829</v>
      </c>
      <c r="G447" s="139" t="s">
        <v>1522</v>
      </c>
    </row>
    <row r="448" spans="1:7">
      <c r="A448" s="139">
        <v>447</v>
      </c>
      <c r="B448" s="139" t="s">
        <v>3566</v>
      </c>
      <c r="C448" s="139" t="s">
        <v>3590</v>
      </c>
      <c r="D448" s="139" t="s">
        <v>3591</v>
      </c>
      <c r="E448" s="139" t="s">
        <v>1761</v>
      </c>
      <c r="F448" s="139" t="s">
        <v>1762</v>
      </c>
      <c r="G448" s="139" t="s">
        <v>1763</v>
      </c>
    </row>
    <row r="449" spans="1:7">
      <c r="A449" s="139">
        <v>448</v>
      </c>
      <c r="B449" s="139" t="s">
        <v>3566</v>
      </c>
      <c r="C449" s="139" t="s">
        <v>3592</v>
      </c>
      <c r="D449" s="139" t="s">
        <v>3593</v>
      </c>
      <c r="E449" s="139" t="s">
        <v>1830</v>
      </c>
      <c r="F449" s="139" t="s">
        <v>1831</v>
      </c>
      <c r="G449" s="139" t="s">
        <v>1758</v>
      </c>
    </row>
    <row r="450" spans="1:7">
      <c r="A450" s="139">
        <v>449</v>
      </c>
      <c r="B450" s="139" t="s">
        <v>3566</v>
      </c>
      <c r="C450" s="139" t="s">
        <v>3592</v>
      </c>
      <c r="D450" s="139" t="s">
        <v>3593</v>
      </c>
      <c r="E450" s="139" t="s">
        <v>1753</v>
      </c>
      <c r="F450" s="139" t="s">
        <v>1754</v>
      </c>
      <c r="G450" s="139" t="s">
        <v>1755</v>
      </c>
    </row>
    <row r="451" spans="1:7">
      <c r="A451" s="139">
        <v>450</v>
      </c>
      <c r="B451" s="139" t="s">
        <v>3566</v>
      </c>
      <c r="C451" s="139" t="s">
        <v>3592</v>
      </c>
      <c r="D451" s="139" t="s">
        <v>3593</v>
      </c>
      <c r="E451" s="139" t="s">
        <v>1832</v>
      </c>
      <c r="F451" s="139" t="s">
        <v>1833</v>
      </c>
      <c r="G451" s="139" t="s">
        <v>1758</v>
      </c>
    </row>
    <row r="452" spans="1:7">
      <c r="A452" s="139">
        <v>451</v>
      </c>
      <c r="B452" s="139" t="s">
        <v>3566</v>
      </c>
      <c r="C452" s="139" t="s">
        <v>3592</v>
      </c>
      <c r="D452" s="139" t="s">
        <v>3593</v>
      </c>
      <c r="E452" s="139" t="s">
        <v>1501</v>
      </c>
      <c r="F452" s="139" t="s">
        <v>1502</v>
      </c>
      <c r="G452" s="139" t="s">
        <v>1503</v>
      </c>
    </row>
    <row r="453" spans="1:7">
      <c r="A453" s="139">
        <v>452</v>
      </c>
      <c r="B453" s="139" t="s">
        <v>3566</v>
      </c>
      <c r="C453" s="139" t="s">
        <v>3592</v>
      </c>
      <c r="D453" s="139" t="s">
        <v>3593</v>
      </c>
      <c r="E453" s="139" t="s">
        <v>1504</v>
      </c>
      <c r="F453" s="139" t="s">
        <v>1502</v>
      </c>
      <c r="G453" s="139" t="s">
        <v>1505</v>
      </c>
    </row>
    <row r="454" spans="1:7">
      <c r="A454" s="139">
        <v>453</v>
      </c>
      <c r="B454" s="139" t="s">
        <v>3566</v>
      </c>
      <c r="C454" s="139" t="s">
        <v>3592</v>
      </c>
      <c r="D454" s="139" t="s">
        <v>3593</v>
      </c>
      <c r="E454" s="139" t="s">
        <v>1756</v>
      </c>
      <c r="F454" s="139" t="s">
        <v>1757</v>
      </c>
      <c r="G454" s="139" t="s">
        <v>1758</v>
      </c>
    </row>
    <row r="455" spans="1:7">
      <c r="A455" s="139">
        <v>454</v>
      </c>
      <c r="B455" s="139" t="s">
        <v>3566</v>
      </c>
      <c r="C455" s="139" t="s">
        <v>3592</v>
      </c>
      <c r="D455" s="139" t="s">
        <v>3593</v>
      </c>
      <c r="E455" s="139" t="s">
        <v>1630</v>
      </c>
      <c r="F455" s="139" t="s">
        <v>1561</v>
      </c>
      <c r="G455" s="139" t="s">
        <v>1631</v>
      </c>
    </row>
    <row r="456" spans="1:7">
      <c r="A456" s="139">
        <v>455</v>
      </c>
      <c r="B456" s="139" t="s">
        <v>3566</v>
      </c>
      <c r="C456" s="139" t="s">
        <v>3592</v>
      </c>
      <c r="D456" s="139" t="s">
        <v>3593</v>
      </c>
      <c r="E456" s="139" t="s">
        <v>1809</v>
      </c>
      <c r="F456" s="139" t="s">
        <v>1810</v>
      </c>
      <c r="G456" s="139" t="s">
        <v>1662</v>
      </c>
    </row>
    <row r="457" spans="1:7">
      <c r="A457" s="139">
        <v>456</v>
      </c>
      <c r="B457" s="139" t="s">
        <v>3566</v>
      </c>
      <c r="C457" s="139" t="s">
        <v>3592</v>
      </c>
      <c r="D457" s="139" t="s">
        <v>3593</v>
      </c>
      <c r="E457" s="139" t="s">
        <v>1511</v>
      </c>
      <c r="F457" s="139" t="s">
        <v>1512</v>
      </c>
      <c r="G457" s="139" t="s">
        <v>1513</v>
      </c>
    </row>
    <row r="458" spans="1:7">
      <c r="A458" s="139">
        <v>457</v>
      </c>
      <c r="B458" s="139" t="s">
        <v>3566</v>
      </c>
      <c r="C458" s="139" t="s">
        <v>3592</v>
      </c>
      <c r="D458" s="139" t="s">
        <v>3593</v>
      </c>
      <c r="E458" s="139" t="s">
        <v>1761</v>
      </c>
      <c r="F458" s="139" t="s">
        <v>1762</v>
      </c>
      <c r="G458" s="139" t="s">
        <v>1763</v>
      </c>
    </row>
    <row r="459" spans="1:7">
      <c r="A459" s="139">
        <v>458</v>
      </c>
      <c r="B459" s="139" t="s">
        <v>3566</v>
      </c>
      <c r="C459" s="139" t="s">
        <v>3592</v>
      </c>
      <c r="D459" s="139" t="s">
        <v>3593</v>
      </c>
      <c r="E459" s="139" t="s">
        <v>1834</v>
      </c>
      <c r="F459" s="139" t="s">
        <v>1835</v>
      </c>
      <c r="G459" s="139" t="s">
        <v>1758</v>
      </c>
    </row>
    <row r="460" spans="1:7">
      <c r="A460" s="139">
        <v>459</v>
      </c>
      <c r="B460" s="139" t="s">
        <v>3566</v>
      </c>
      <c r="C460" s="139" t="s">
        <v>3594</v>
      </c>
      <c r="D460" s="139" t="s">
        <v>3595</v>
      </c>
      <c r="E460" s="139" t="s">
        <v>1753</v>
      </c>
      <c r="F460" s="139" t="s">
        <v>1754</v>
      </c>
      <c r="G460" s="139" t="s">
        <v>1755</v>
      </c>
    </row>
    <row r="461" spans="1:7">
      <c r="A461" s="139">
        <v>460</v>
      </c>
      <c r="B461" s="139" t="s">
        <v>3566</v>
      </c>
      <c r="C461" s="139" t="s">
        <v>3594</v>
      </c>
      <c r="D461" s="139" t="s">
        <v>3595</v>
      </c>
      <c r="E461" s="139" t="s">
        <v>1836</v>
      </c>
      <c r="F461" s="139" t="s">
        <v>1837</v>
      </c>
      <c r="G461" s="139" t="s">
        <v>1758</v>
      </c>
    </row>
    <row r="462" spans="1:7">
      <c r="A462" s="139">
        <v>461</v>
      </c>
      <c r="B462" s="139" t="s">
        <v>3566</v>
      </c>
      <c r="C462" s="139" t="s">
        <v>3594</v>
      </c>
      <c r="D462" s="139" t="s">
        <v>3595</v>
      </c>
      <c r="E462" s="139" t="s">
        <v>1501</v>
      </c>
      <c r="F462" s="139" t="s">
        <v>1502</v>
      </c>
      <c r="G462" s="139" t="s">
        <v>1503</v>
      </c>
    </row>
    <row r="463" spans="1:7">
      <c r="A463" s="139">
        <v>462</v>
      </c>
      <c r="B463" s="139" t="s">
        <v>3566</v>
      </c>
      <c r="C463" s="139" t="s">
        <v>3594</v>
      </c>
      <c r="D463" s="139" t="s">
        <v>3595</v>
      </c>
      <c r="E463" s="139" t="s">
        <v>1504</v>
      </c>
      <c r="F463" s="139" t="s">
        <v>1502</v>
      </c>
      <c r="G463" s="139" t="s">
        <v>1505</v>
      </c>
    </row>
    <row r="464" spans="1:7">
      <c r="A464" s="139">
        <v>463</v>
      </c>
      <c r="B464" s="139" t="s">
        <v>3566</v>
      </c>
      <c r="C464" s="139" t="s">
        <v>3594</v>
      </c>
      <c r="D464" s="139" t="s">
        <v>3595</v>
      </c>
      <c r="E464" s="139" t="s">
        <v>1756</v>
      </c>
      <c r="F464" s="139" t="s">
        <v>1757</v>
      </c>
      <c r="G464" s="139" t="s">
        <v>1758</v>
      </c>
    </row>
    <row r="465" spans="1:7">
      <c r="A465" s="139">
        <v>464</v>
      </c>
      <c r="B465" s="139" t="s">
        <v>3566</v>
      </c>
      <c r="C465" s="139" t="s">
        <v>3594</v>
      </c>
      <c r="D465" s="139" t="s">
        <v>3595</v>
      </c>
      <c r="E465" s="139" t="s">
        <v>1630</v>
      </c>
      <c r="F465" s="139" t="s">
        <v>1561</v>
      </c>
      <c r="G465" s="139" t="s">
        <v>1631</v>
      </c>
    </row>
    <row r="466" spans="1:7">
      <c r="A466" s="139">
        <v>465</v>
      </c>
      <c r="B466" s="139" t="s">
        <v>3566</v>
      </c>
      <c r="C466" s="139" t="s">
        <v>3594</v>
      </c>
      <c r="D466" s="139" t="s">
        <v>3595</v>
      </c>
      <c r="E466" s="139" t="s">
        <v>1511</v>
      </c>
      <c r="F466" s="139" t="s">
        <v>1512</v>
      </c>
      <c r="G466" s="139" t="s">
        <v>1513</v>
      </c>
    </row>
    <row r="467" spans="1:7">
      <c r="A467" s="139">
        <v>466</v>
      </c>
      <c r="B467" s="139" t="s">
        <v>3566</v>
      </c>
      <c r="C467" s="139" t="s">
        <v>3594</v>
      </c>
      <c r="D467" s="139" t="s">
        <v>3595</v>
      </c>
      <c r="E467" s="139" t="s">
        <v>1761</v>
      </c>
      <c r="F467" s="139" t="s">
        <v>1762</v>
      </c>
      <c r="G467" s="139" t="s">
        <v>1763</v>
      </c>
    </row>
    <row r="468" spans="1:7">
      <c r="A468" s="139">
        <v>467</v>
      </c>
      <c r="B468" s="139" t="s">
        <v>3596</v>
      </c>
      <c r="C468" s="139" t="s">
        <v>3596</v>
      </c>
      <c r="D468" s="139" t="s">
        <v>3597</v>
      </c>
      <c r="E468" s="139" t="s">
        <v>1838</v>
      </c>
      <c r="F468" s="139" t="s">
        <v>1839</v>
      </c>
      <c r="G468" s="139" t="s">
        <v>1575</v>
      </c>
    </row>
    <row r="469" spans="1:7">
      <c r="A469" s="139">
        <v>468</v>
      </c>
      <c r="B469" s="139" t="s">
        <v>3596</v>
      </c>
      <c r="C469" s="139" t="s">
        <v>3596</v>
      </c>
      <c r="D469" s="139" t="s">
        <v>3597</v>
      </c>
      <c r="E469" s="139" t="s">
        <v>1550</v>
      </c>
      <c r="F469" s="139" t="s">
        <v>1551</v>
      </c>
      <c r="G469" s="139" t="s">
        <v>1552</v>
      </c>
    </row>
    <row r="470" spans="1:7">
      <c r="A470" s="139">
        <v>469</v>
      </c>
      <c r="B470" s="139" t="s">
        <v>3596</v>
      </c>
      <c r="C470" s="139" t="s">
        <v>3596</v>
      </c>
      <c r="D470" s="139" t="s">
        <v>3597</v>
      </c>
      <c r="E470" s="139" t="s">
        <v>1511</v>
      </c>
      <c r="F470" s="139" t="s">
        <v>1512</v>
      </c>
      <c r="G470" s="139" t="s">
        <v>1513</v>
      </c>
    </row>
    <row r="471" spans="1:7">
      <c r="A471" s="139">
        <v>470</v>
      </c>
      <c r="B471" s="139" t="s">
        <v>3596</v>
      </c>
      <c r="C471" s="139" t="s">
        <v>3596</v>
      </c>
      <c r="D471" s="139" t="s">
        <v>3597</v>
      </c>
      <c r="E471" s="139" t="s">
        <v>1840</v>
      </c>
      <c r="F471" s="139" t="s">
        <v>1841</v>
      </c>
      <c r="G471" s="139" t="s">
        <v>1842</v>
      </c>
    </row>
    <row r="472" spans="1:7">
      <c r="A472" s="139">
        <v>471</v>
      </c>
      <c r="B472" s="139" t="s">
        <v>3596</v>
      </c>
      <c r="C472" s="139" t="s">
        <v>3598</v>
      </c>
      <c r="D472" s="139" t="s">
        <v>3599</v>
      </c>
      <c r="E472" s="139" t="s">
        <v>1574</v>
      </c>
      <c r="F472" s="139" t="s">
        <v>1502</v>
      </c>
      <c r="G472" s="139" t="s">
        <v>1575</v>
      </c>
    </row>
    <row r="473" spans="1:7">
      <c r="A473" s="139">
        <v>472</v>
      </c>
      <c r="B473" s="139" t="s">
        <v>3596</v>
      </c>
      <c r="C473" s="139" t="s">
        <v>3598</v>
      </c>
      <c r="D473" s="139" t="s">
        <v>3599</v>
      </c>
      <c r="E473" s="139" t="s">
        <v>1843</v>
      </c>
      <c r="F473" s="139" t="s">
        <v>1844</v>
      </c>
      <c r="G473" s="139" t="s">
        <v>1575</v>
      </c>
    </row>
    <row r="474" spans="1:7">
      <c r="A474" s="139">
        <v>473</v>
      </c>
      <c r="B474" s="139" t="s">
        <v>3596</v>
      </c>
      <c r="C474" s="139" t="s">
        <v>3598</v>
      </c>
      <c r="D474" s="139" t="s">
        <v>3599</v>
      </c>
      <c r="E474" s="139" t="s">
        <v>1838</v>
      </c>
      <c r="F474" s="139" t="s">
        <v>1839</v>
      </c>
      <c r="G474" s="139" t="s">
        <v>1575</v>
      </c>
    </row>
    <row r="475" spans="1:7">
      <c r="A475" s="139">
        <v>474</v>
      </c>
      <c r="B475" s="139" t="s">
        <v>3596</v>
      </c>
      <c r="C475" s="139" t="s">
        <v>3598</v>
      </c>
      <c r="D475" s="139" t="s">
        <v>3599</v>
      </c>
      <c r="E475" s="139" t="s">
        <v>1845</v>
      </c>
      <c r="F475" s="139" t="s">
        <v>1846</v>
      </c>
      <c r="G475" s="139" t="s">
        <v>1575</v>
      </c>
    </row>
    <row r="476" spans="1:7">
      <c r="A476" s="139">
        <v>475</v>
      </c>
      <c r="B476" s="139" t="s">
        <v>3596</v>
      </c>
      <c r="C476" s="139" t="s">
        <v>3598</v>
      </c>
      <c r="D476" s="139" t="s">
        <v>3599</v>
      </c>
      <c r="E476" s="139" t="s">
        <v>1847</v>
      </c>
      <c r="F476" s="139" t="s">
        <v>1848</v>
      </c>
      <c r="G476" s="139" t="s">
        <v>1575</v>
      </c>
    </row>
    <row r="477" spans="1:7">
      <c r="A477" s="139">
        <v>476</v>
      </c>
      <c r="B477" s="139" t="s">
        <v>3596</v>
      </c>
      <c r="C477" s="139" t="s">
        <v>3598</v>
      </c>
      <c r="D477" s="139" t="s">
        <v>3599</v>
      </c>
      <c r="E477" s="139" t="s">
        <v>1849</v>
      </c>
      <c r="F477" s="139" t="s">
        <v>1850</v>
      </c>
      <c r="G477" s="139" t="s">
        <v>1851</v>
      </c>
    </row>
    <row r="478" spans="1:7">
      <c r="A478" s="139">
        <v>477</v>
      </c>
      <c r="B478" s="139" t="s">
        <v>3596</v>
      </c>
      <c r="C478" s="139" t="s">
        <v>3598</v>
      </c>
      <c r="D478" s="139" t="s">
        <v>3599</v>
      </c>
      <c r="E478" s="139" t="s">
        <v>1852</v>
      </c>
      <c r="F478" s="139" t="s">
        <v>1853</v>
      </c>
      <c r="G478" s="139" t="s">
        <v>1575</v>
      </c>
    </row>
    <row r="479" spans="1:7">
      <c r="A479" s="139">
        <v>478</v>
      </c>
      <c r="B479" s="139" t="s">
        <v>3596</v>
      </c>
      <c r="C479" s="139" t="s">
        <v>3598</v>
      </c>
      <c r="D479" s="139" t="s">
        <v>3599</v>
      </c>
      <c r="E479" s="139" t="s">
        <v>1854</v>
      </c>
      <c r="F479" s="139" t="s">
        <v>1855</v>
      </c>
      <c r="G479" s="139" t="s">
        <v>1575</v>
      </c>
    </row>
    <row r="480" spans="1:7">
      <c r="A480" s="139">
        <v>479</v>
      </c>
      <c r="B480" s="139" t="s">
        <v>3596</v>
      </c>
      <c r="C480" s="139" t="s">
        <v>3598</v>
      </c>
      <c r="D480" s="139" t="s">
        <v>3599</v>
      </c>
      <c r="E480" s="139" t="s">
        <v>1856</v>
      </c>
      <c r="F480" s="139" t="s">
        <v>1857</v>
      </c>
      <c r="G480" s="139" t="s">
        <v>1858</v>
      </c>
    </row>
    <row r="481" spans="1:7">
      <c r="A481" s="139">
        <v>480</v>
      </c>
      <c r="B481" s="139" t="s">
        <v>3596</v>
      </c>
      <c r="C481" s="139" t="s">
        <v>3598</v>
      </c>
      <c r="D481" s="139" t="s">
        <v>3599</v>
      </c>
      <c r="E481" s="139" t="s">
        <v>1560</v>
      </c>
      <c r="F481" s="139" t="s">
        <v>1561</v>
      </c>
      <c r="G481" s="139" t="s">
        <v>1562</v>
      </c>
    </row>
    <row r="482" spans="1:7">
      <c r="A482" s="139">
        <v>481</v>
      </c>
      <c r="B482" s="139" t="s">
        <v>3596</v>
      </c>
      <c r="C482" s="139" t="s">
        <v>3598</v>
      </c>
      <c r="D482" s="139" t="s">
        <v>3599</v>
      </c>
      <c r="E482" s="139" t="s">
        <v>1550</v>
      </c>
      <c r="F482" s="139" t="s">
        <v>1551</v>
      </c>
      <c r="G482" s="139" t="s">
        <v>1552</v>
      </c>
    </row>
    <row r="483" spans="1:7">
      <c r="A483" s="139">
        <v>482</v>
      </c>
      <c r="B483" s="139" t="s">
        <v>3596</v>
      </c>
      <c r="C483" s="139" t="s">
        <v>3598</v>
      </c>
      <c r="D483" s="139" t="s">
        <v>3599</v>
      </c>
      <c r="E483" s="139" t="s">
        <v>1511</v>
      </c>
      <c r="F483" s="139" t="s">
        <v>1512</v>
      </c>
      <c r="G483" s="139" t="s">
        <v>1513</v>
      </c>
    </row>
    <row r="484" spans="1:7">
      <c r="A484" s="139">
        <v>483</v>
      </c>
      <c r="B484" s="139" t="s">
        <v>3596</v>
      </c>
      <c r="C484" s="139" t="s">
        <v>3598</v>
      </c>
      <c r="D484" s="139" t="s">
        <v>3599</v>
      </c>
      <c r="E484" s="139" t="s">
        <v>1859</v>
      </c>
      <c r="F484" s="139" t="s">
        <v>1860</v>
      </c>
      <c r="G484" s="139" t="s">
        <v>1575</v>
      </c>
    </row>
    <row r="485" spans="1:7">
      <c r="A485" s="139">
        <v>484</v>
      </c>
      <c r="B485" s="139" t="s">
        <v>3596</v>
      </c>
      <c r="C485" s="139" t="s">
        <v>3598</v>
      </c>
      <c r="D485" s="139" t="s">
        <v>3599</v>
      </c>
      <c r="E485" s="139" t="s">
        <v>1861</v>
      </c>
      <c r="F485" s="139" t="s">
        <v>1862</v>
      </c>
      <c r="G485" s="139" t="s">
        <v>1575</v>
      </c>
    </row>
    <row r="486" spans="1:7">
      <c r="A486" s="139">
        <v>485</v>
      </c>
      <c r="B486" s="139" t="s">
        <v>3596</v>
      </c>
      <c r="C486" s="139" t="s">
        <v>3598</v>
      </c>
      <c r="D486" s="139" t="s">
        <v>3599</v>
      </c>
      <c r="E486" s="139" t="s">
        <v>1840</v>
      </c>
      <c r="F486" s="139" t="s">
        <v>1841</v>
      </c>
      <c r="G486" s="139" t="s">
        <v>1842</v>
      </c>
    </row>
    <row r="487" spans="1:7">
      <c r="A487" s="139">
        <v>486</v>
      </c>
      <c r="B487" s="139" t="s">
        <v>3596</v>
      </c>
      <c r="C487" s="139" t="s">
        <v>3600</v>
      </c>
      <c r="D487" s="139" t="s">
        <v>3601</v>
      </c>
      <c r="E487" s="139" t="s">
        <v>1838</v>
      </c>
      <c r="F487" s="139" t="s">
        <v>1839</v>
      </c>
      <c r="G487" s="139" t="s">
        <v>1575</v>
      </c>
    </row>
    <row r="488" spans="1:7">
      <c r="A488" s="139">
        <v>487</v>
      </c>
      <c r="B488" s="139" t="s">
        <v>3596</v>
      </c>
      <c r="C488" s="139" t="s">
        <v>3600</v>
      </c>
      <c r="D488" s="139" t="s">
        <v>3601</v>
      </c>
      <c r="E488" s="139" t="s">
        <v>1560</v>
      </c>
      <c r="F488" s="139" t="s">
        <v>1561</v>
      </c>
      <c r="G488" s="139" t="s">
        <v>1562</v>
      </c>
    </row>
    <row r="489" spans="1:7">
      <c r="A489" s="139">
        <v>488</v>
      </c>
      <c r="B489" s="139" t="s">
        <v>3596</v>
      </c>
      <c r="C489" s="139" t="s">
        <v>3600</v>
      </c>
      <c r="D489" s="139" t="s">
        <v>3601</v>
      </c>
      <c r="E489" s="139" t="s">
        <v>1863</v>
      </c>
      <c r="F489" s="139" t="s">
        <v>1864</v>
      </c>
      <c r="G489" s="139" t="s">
        <v>1575</v>
      </c>
    </row>
    <row r="490" spans="1:7">
      <c r="A490" s="139">
        <v>489</v>
      </c>
      <c r="B490" s="139" t="s">
        <v>3596</v>
      </c>
      <c r="C490" s="139" t="s">
        <v>3600</v>
      </c>
      <c r="D490" s="139" t="s">
        <v>3601</v>
      </c>
      <c r="E490" s="139" t="s">
        <v>1865</v>
      </c>
      <c r="F490" s="139" t="s">
        <v>1866</v>
      </c>
      <c r="G490" s="139" t="s">
        <v>1575</v>
      </c>
    </row>
    <row r="491" spans="1:7">
      <c r="A491" s="139">
        <v>490</v>
      </c>
      <c r="B491" s="139" t="s">
        <v>3596</v>
      </c>
      <c r="C491" s="139" t="s">
        <v>3600</v>
      </c>
      <c r="D491" s="139" t="s">
        <v>3601</v>
      </c>
      <c r="E491" s="139" t="s">
        <v>1867</v>
      </c>
      <c r="F491" s="139" t="s">
        <v>1868</v>
      </c>
      <c r="G491" s="139" t="s">
        <v>1575</v>
      </c>
    </row>
    <row r="492" spans="1:7">
      <c r="A492" s="139">
        <v>491</v>
      </c>
      <c r="B492" s="139" t="s">
        <v>3596</v>
      </c>
      <c r="C492" s="139" t="s">
        <v>3600</v>
      </c>
      <c r="D492" s="139" t="s">
        <v>3601</v>
      </c>
      <c r="E492" s="139" t="s">
        <v>1550</v>
      </c>
      <c r="F492" s="139" t="s">
        <v>1551</v>
      </c>
      <c r="G492" s="139" t="s">
        <v>1552</v>
      </c>
    </row>
    <row r="493" spans="1:7">
      <c r="A493" s="139">
        <v>492</v>
      </c>
      <c r="B493" s="139" t="s">
        <v>3596</v>
      </c>
      <c r="C493" s="139" t="s">
        <v>3600</v>
      </c>
      <c r="D493" s="139" t="s">
        <v>3601</v>
      </c>
      <c r="E493" s="139" t="s">
        <v>1511</v>
      </c>
      <c r="F493" s="139" t="s">
        <v>1512</v>
      </c>
      <c r="G493" s="139" t="s">
        <v>1513</v>
      </c>
    </row>
    <row r="494" spans="1:7">
      <c r="A494" s="139">
        <v>493</v>
      </c>
      <c r="B494" s="139" t="s">
        <v>3596</v>
      </c>
      <c r="C494" s="139" t="s">
        <v>3600</v>
      </c>
      <c r="D494" s="139" t="s">
        <v>3601</v>
      </c>
      <c r="E494" s="139" t="s">
        <v>1840</v>
      </c>
      <c r="F494" s="139" t="s">
        <v>1841</v>
      </c>
      <c r="G494" s="139" t="s">
        <v>1842</v>
      </c>
    </row>
    <row r="495" spans="1:7">
      <c r="A495" s="139">
        <v>494</v>
      </c>
      <c r="B495" s="139" t="s">
        <v>3596</v>
      </c>
      <c r="C495" s="139" t="s">
        <v>3602</v>
      </c>
      <c r="D495" s="139" t="s">
        <v>3603</v>
      </c>
      <c r="E495" s="139" t="s">
        <v>1843</v>
      </c>
      <c r="F495" s="139" t="s">
        <v>1844</v>
      </c>
      <c r="G495" s="139" t="s">
        <v>1575</v>
      </c>
    </row>
    <row r="496" spans="1:7">
      <c r="A496" s="139">
        <v>495</v>
      </c>
      <c r="B496" s="139" t="s">
        <v>3596</v>
      </c>
      <c r="C496" s="139" t="s">
        <v>3602</v>
      </c>
      <c r="D496" s="139" t="s">
        <v>3603</v>
      </c>
      <c r="E496" s="139" t="s">
        <v>1838</v>
      </c>
      <c r="F496" s="139" t="s">
        <v>1839</v>
      </c>
      <c r="G496" s="139" t="s">
        <v>1575</v>
      </c>
    </row>
    <row r="497" spans="1:7">
      <c r="A497" s="139">
        <v>496</v>
      </c>
      <c r="B497" s="139" t="s">
        <v>3596</v>
      </c>
      <c r="C497" s="139" t="s">
        <v>3602</v>
      </c>
      <c r="D497" s="139" t="s">
        <v>3603</v>
      </c>
      <c r="E497" s="139" t="s">
        <v>1560</v>
      </c>
      <c r="F497" s="139" t="s">
        <v>1561</v>
      </c>
      <c r="G497" s="139" t="s">
        <v>1562</v>
      </c>
    </row>
    <row r="498" spans="1:7">
      <c r="A498" s="139">
        <v>497</v>
      </c>
      <c r="B498" s="139" t="s">
        <v>3596</v>
      </c>
      <c r="C498" s="139" t="s">
        <v>3602</v>
      </c>
      <c r="D498" s="139" t="s">
        <v>3603</v>
      </c>
      <c r="E498" s="139" t="s">
        <v>1550</v>
      </c>
      <c r="F498" s="139" t="s">
        <v>1551</v>
      </c>
      <c r="G498" s="139" t="s">
        <v>1552</v>
      </c>
    </row>
    <row r="499" spans="1:7">
      <c r="A499" s="139">
        <v>498</v>
      </c>
      <c r="B499" s="139" t="s">
        <v>3596</v>
      </c>
      <c r="C499" s="139" t="s">
        <v>3602</v>
      </c>
      <c r="D499" s="139" t="s">
        <v>3603</v>
      </c>
      <c r="E499" s="139" t="s">
        <v>1511</v>
      </c>
      <c r="F499" s="139" t="s">
        <v>1512</v>
      </c>
      <c r="G499" s="139" t="s">
        <v>1513</v>
      </c>
    </row>
    <row r="500" spans="1:7">
      <c r="A500" s="139">
        <v>499</v>
      </c>
      <c r="B500" s="139" t="s">
        <v>3596</v>
      </c>
      <c r="C500" s="139" t="s">
        <v>3602</v>
      </c>
      <c r="D500" s="139" t="s">
        <v>3603</v>
      </c>
      <c r="E500" s="139" t="s">
        <v>1840</v>
      </c>
      <c r="F500" s="139" t="s">
        <v>1841</v>
      </c>
      <c r="G500" s="139" t="s">
        <v>1842</v>
      </c>
    </row>
    <row r="501" spans="1:7">
      <c r="A501" s="139">
        <v>500</v>
      </c>
      <c r="B501" s="139" t="s">
        <v>3596</v>
      </c>
      <c r="C501" s="139" t="s">
        <v>3604</v>
      </c>
      <c r="D501" s="139" t="s">
        <v>3605</v>
      </c>
      <c r="E501" s="139" t="s">
        <v>1838</v>
      </c>
      <c r="F501" s="139" t="s">
        <v>1839</v>
      </c>
      <c r="G501" s="139" t="s">
        <v>1575</v>
      </c>
    </row>
    <row r="502" spans="1:7">
      <c r="A502" s="139">
        <v>501</v>
      </c>
      <c r="B502" s="139" t="s">
        <v>3596</v>
      </c>
      <c r="C502" s="139" t="s">
        <v>3604</v>
      </c>
      <c r="D502" s="139" t="s">
        <v>3605</v>
      </c>
      <c r="E502" s="139" t="s">
        <v>1560</v>
      </c>
      <c r="F502" s="139" t="s">
        <v>1561</v>
      </c>
      <c r="G502" s="139" t="s">
        <v>1562</v>
      </c>
    </row>
    <row r="503" spans="1:7">
      <c r="A503" s="139">
        <v>502</v>
      </c>
      <c r="B503" s="139" t="s">
        <v>3596</v>
      </c>
      <c r="C503" s="139" t="s">
        <v>3604</v>
      </c>
      <c r="D503" s="139" t="s">
        <v>3605</v>
      </c>
      <c r="E503" s="139" t="s">
        <v>1550</v>
      </c>
      <c r="F503" s="139" t="s">
        <v>1551</v>
      </c>
      <c r="G503" s="139" t="s">
        <v>1552</v>
      </c>
    </row>
    <row r="504" spans="1:7">
      <c r="A504" s="139">
        <v>503</v>
      </c>
      <c r="B504" s="139" t="s">
        <v>3596</v>
      </c>
      <c r="C504" s="139" t="s">
        <v>3604</v>
      </c>
      <c r="D504" s="139" t="s">
        <v>3605</v>
      </c>
      <c r="E504" s="139" t="s">
        <v>1511</v>
      </c>
      <c r="F504" s="139" t="s">
        <v>1512</v>
      </c>
      <c r="G504" s="139" t="s">
        <v>1513</v>
      </c>
    </row>
    <row r="505" spans="1:7">
      <c r="A505" s="139">
        <v>504</v>
      </c>
      <c r="B505" s="139" t="s">
        <v>3596</v>
      </c>
      <c r="C505" s="139" t="s">
        <v>3604</v>
      </c>
      <c r="D505" s="139" t="s">
        <v>3605</v>
      </c>
      <c r="E505" s="139" t="s">
        <v>1840</v>
      </c>
      <c r="F505" s="139" t="s">
        <v>1841</v>
      </c>
      <c r="G505" s="139" t="s">
        <v>1842</v>
      </c>
    </row>
    <row r="506" spans="1:7">
      <c r="A506" s="139">
        <v>505</v>
      </c>
      <c r="B506" s="139" t="s">
        <v>3596</v>
      </c>
      <c r="C506" s="139" t="s">
        <v>3606</v>
      </c>
      <c r="D506" s="139" t="s">
        <v>3607</v>
      </c>
      <c r="E506" s="139" t="s">
        <v>1869</v>
      </c>
      <c r="F506" s="139" t="s">
        <v>1870</v>
      </c>
      <c r="G506" s="139" t="s">
        <v>1575</v>
      </c>
    </row>
    <row r="507" spans="1:7">
      <c r="A507" s="139">
        <v>506</v>
      </c>
      <c r="B507" s="139" t="s">
        <v>3596</v>
      </c>
      <c r="C507" s="139" t="s">
        <v>3606</v>
      </c>
      <c r="D507" s="139" t="s">
        <v>3607</v>
      </c>
      <c r="E507" s="139" t="s">
        <v>1838</v>
      </c>
      <c r="F507" s="139" t="s">
        <v>1839</v>
      </c>
      <c r="G507" s="139" t="s">
        <v>1575</v>
      </c>
    </row>
    <row r="508" spans="1:7">
      <c r="A508" s="139">
        <v>507</v>
      </c>
      <c r="B508" s="139" t="s">
        <v>3596</v>
      </c>
      <c r="C508" s="139" t="s">
        <v>3606</v>
      </c>
      <c r="D508" s="139" t="s">
        <v>3607</v>
      </c>
      <c r="E508" s="139" t="s">
        <v>1560</v>
      </c>
      <c r="F508" s="139" t="s">
        <v>1561</v>
      </c>
      <c r="G508" s="139" t="s">
        <v>1562</v>
      </c>
    </row>
    <row r="509" spans="1:7">
      <c r="A509" s="139">
        <v>508</v>
      </c>
      <c r="B509" s="139" t="s">
        <v>3596</v>
      </c>
      <c r="C509" s="139" t="s">
        <v>3606</v>
      </c>
      <c r="D509" s="139" t="s">
        <v>3607</v>
      </c>
      <c r="E509" s="139" t="s">
        <v>1871</v>
      </c>
      <c r="F509" s="139" t="s">
        <v>1872</v>
      </c>
      <c r="G509" s="139" t="s">
        <v>1575</v>
      </c>
    </row>
    <row r="510" spans="1:7">
      <c r="A510" s="139">
        <v>509</v>
      </c>
      <c r="B510" s="139" t="s">
        <v>3596</v>
      </c>
      <c r="C510" s="139" t="s">
        <v>3606</v>
      </c>
      <c r="D510" s="139" t="s">
        <v>3607</v>
      </c>
      <c r="E510" s="139" t="s">
        <v>1550</v>
      </c>
      <c r="F510" s="139" t="s">
        <v>1551</v>
      </c>
      <c r="G510" s="139" t="s">
        <v>1552</v>
      </c>
    </row>
    <row r="511" spans="1:7">
      <c r="A511" s="139">
        <v>510</v>
      </c>
      <c r="B511" s="139" t="s">
        <v>3596</v>
      </c>
      <c r="C511" s="139" t="s">
        <v>3606</v>
      </c>
      <c r="D511" s="139" t="s">
        <v>3607</v>
      </c>
      <c r="E511" s="139" t="s">
        <v>1511</v>
      </c>
      <c r="F511" s="139" t="s">
        <v>1512</v>
      </c>
      <c r="G511" s="139" t="s">
        <v>1513</v>
      </c>
    </row>
    <row r="512" spans="1:7">
      <c r="A512" s="139">
        <v>511</v>
      </c>
      <c r="B512" s="139" t="s">
        <v>3596</v>
      </c>
      <c r="C512" s="139" t="s">
        <v>3606</v>
      </c>
      <c r="D512" s="139" t="s">
        <v>3607</v>
      </c>
      <c r="E512" s="139" t="s">
        <v>1840</v>
      </c>
      <c r="F512" s="139" t="s">
        <v>1841</v>
      </c>
      <c r="G512" s="139" t="s">
        <v>1842</v>
      </c>
    </row>
    <row r="513" spans="1:7">
      <c r="A513" s="139">
        <v>512</v>
      </c>
      <c r="B513" s="139" t="s">
        <v>3596</v>
      </c>
      <c r="C513" s="139" t="s">
        <v>3608</v>
      </c>
      <c r="D513" s="139" t="s">
        <v>3609</v>
      </c>
      <c r="E513" s="139" t="s">
        <v>1873</v>
      </c>
      <c r="F513" s="139" t="s">
        <v>1874</v>
      </c>
      <c r="G513" s="139" t="s">
        <v>1575</v>
      </c>
    </row>
    <row r="514" spans="1:7">
      <c r="A514" s="139">
        <v>513</v>
      </c>
      <c r="B514" s="139" t="s">
        <v>3596</v>
      </c>
      <c r="C514" s="139" t="s">
        <v>3608</v>
      </c>
      <c r="D514" s="139" t="s">
        <v>3609</v>
      </c>
      <c r="E514" s="139" t="s">
        <v>1838</v>
      </c>
      <c r="F514" s="139" t="s">
        <v>1839</v>
      </c>
      <c r="G514" s="139" t="s">
        <v>1575</v>
      </c>
    </row>
    <row r="515" spans="1:7">
      <c r="A515" s="139">
        <v>514</v>
      </c>
      <c r="B515" s="139" t="s">
        <v>3596</v>
      </c>
      <c r="C515" s="139" t="s">
        <v>3608</v>
      </c>
      <c r="D515" s="139" t="s">
        <v>3609</v>
      </c>
      <c r="E515" s="139" t="s">
        <v>1875</v>
      </c>
      <c r="F515" s="139" t="s">
        <v>1876</v>
      </c>
      <c r="G515" s="139" t="s">
        <v>1858</v>
      </c>
    </row>
    <row r="516" spans="1:7">
      <c r="A516" s="139">
        <v>515</v>
      </c>
      <c r="B516" s="139" t="s">
        <v>3596</v>
      </c>
      <c r="C516" s="139" t="s">
        <v>3608</v>
      </c>
      <c r="D516" s="139" t="s">
        <v>3609</v>
      </c>
      <c r="E516" s="139" t="s">
        <v>1560</v>
      </c>
      <c r="F516" s="139" t="s">
        <v>1561</v>
      </c>
      <c r="G516" s="139" t="s">
        <v>1562</v>
      </c>
    </row>
    <row r="517" spans="1:7">
      <c r="A517" s="139">
        <v>516</v>
      </c>
      <c r="B517" s="139" t="s">
        <v>3596</v>
      </c>
      <c r="C517" s="139" t="s">
        <v>3608</v>
      </c>
      <c r="D517" s="139" t="s">
        <v>3609</v>
      </c>
      <c r="E517" s="139" t="s">
        <v>1863</v>
      </c>
      <c r="F517" s="139" t="s">
        <v>1864</v>
      </c>
      <c r="G517" s="139" t="s">
        <v>1575</v>
      </c>
    </row>
    <row r="518" spans="1:7">
      <c r="A518" s="139">
        <v>517</v>
      </c>
      <c r="B518" s="139" t="s">
        <v>3596</v>
      </c>
      <c r="C518" s="139" t="s">
        <v>3608</v>
      </c>
      <c r="D518" s="139" t="s">
        <v>3609</v>
      </c>
      <c r="E518" s="139" t="s">
        <v>1550</v>
      </c>
      <c r="F518" s="139" t="s">
        <v>1551</v>
      </c>
      <c r="G518" s="139" t="s">
        <v>1552</v>
      </c>
    </row>
    <row r="519" spans="1:7">
      <c r="A519" s="139">
        <v>518</v>
      </c>
      <c r="B519" s="139" t="s">
        <v>3596</v>
      </c>
      <c r="C519" s="139" t="s">
        <v>3608</v>
      </c>
      <c r="D519" s="139" t="s">
        <v>3609</v>
      </c>
      <c r="E519" s="139" t="s">
        <v>1511</v>
      </c>
      <c r="F519" s="139" t="s">
        <v>1512</v>
      </c>
      <c r="G519" s="139" t="s">
        <v>1513</v>
      </c>
    </row>
    <row r="520" spans="1:7">
      <c r="A520" s="139">
        <v>519</v>
      </c>
      <c r="B520" s="139" t="s">
        <v>3596</v>
      </c>
      <c r="C520" s="139" t="s">
        <v>3608</v>
      </c>
      <c r="D520" s="139" t="s">
        <v>3609</v>
      </c>
      <c r="E520" s="139" t="s">
        <v>1840</v>
      </c>
      <c r="F520" s="139" t="s">
        <v>1841</v>
      </c>
      <c r="G520" s="139" t="s">
        <v>1842</v>
      </c>
    </row>
    <row r="521" spans="1:7">
      <c r="A521" s="139">
        <v>520</v>
      </c>
      <c r="B521" s="139" t="s">
        <v>3596</v>
      </c>
      <c r="C521" s="139" t="s">
        <v>3610</v>
      </c>
      <c r="D521" s="139" t="s">
        <v>3611</v>
      </c>
      <c r="E521" s="139" t="s">
        <v>1877</v>
      </c>
      <c r="F521" s="139" t="s">
        <v>1878</v>
      </c>
      <c r="G521" s="139" t="s">
        <v>1575</v>
      </c>
    </row>
    <row r="522" spans="1:7">
      <c r="A522" s="139">
        <v>521</v>
      </c>
      <c r="B522" s="139" t="s">
        <v>3596</v>
      </c>
      <c r="C522" s="139" t="s">
        <v>3610</v>
      </c>
      <c r="D522" s="139" t="s">
        <v>3611</v>
      </c>
      <c r="E522" s="139" t="s">
        <v>1838</v>
      </c>
      <c r="F522" s="139" t="s">
        <v>1839</v>
      </c>
      <c r="G522" s="139" t="s">
        <v>1575</v>
      </c>
    </row>
    <row r="523" spans="1:7">
      <c r="A523" s="139">
        <v>522</v>
      </c>
      <c r="B523" s="139" t="s">
        <v>3596</v>
      </c>
      <c r="C523" s="139" t="s">
        <v>3610</v>
      </c>
      <c r="D523" s="139" t="s">
        <v>3611</v>
      </c>
      <c r="E523" s="139" t="s">
        <v>1560</v>
      </c>
      <c r="F523" s="139" t="s">
        <v>1561</v>
      </c>
      <c r="G523" s="139" t="s">
        <v>1562</v>
      </c>
    </row>
    <row r="524" spans="1:7">
      <c r="A524" s="139">
        <v>523</v>
      </c>
      <c r="B524" s="139" t="s">
        <v>3596</v>
      </c>
      <c r="C524" s="139" t="s">
        <v>3610</v>
      </c>
      <c r="D524" s="139" t="s">
        <v>3611</v>
      </c>
      <c r="E524" s="139" t="s">
        <v>1871</v>
      </c>
      <c r="F524" s="139" t="s">
        <v>1872</v>
      </c>
      <c r="G524" s="139" t="s">
        <v>1575</v>
      </c>
    </row>
    <row r="525" spans="1:7">
      <c r="A525" s="139">
        <v>524</v>
      </c>
      <c r="B525" s="139" t="s">
        <v>3596</v>
      </c>
      <c r="C525" s="139" t="s">
        <v>3610</v>
      </c>
      <c r="D525" s="139" t="s">
        <v>3611</v>
      </c>
      <c r="E525" s="139" t="s">
        <v>1550</v>
      </c>
      <c r="F525" s="139" t="s">
        <v>1551</v>
      </c>
      <c r="G525" s="139" t="s">
        <v>1552</v>
      </c>
    </row>
    <row r="526" spans="1:7">
      <c r="A526" s="139">
        <v>525</v>
      </c>
      <c r="B526" s="139" t="s">
        <v>3596</v>
      </c>
      <c r="C526" s="139" t="s">
        <v>3610</v>
      </c>
      <c r="D526" s="139" t="s">
        <v>3611</v>
      </c>
      <c r="E526" s="139" t="s">
        <v>1511</v>
      </c>
      <c r="F526" s="139" t="s">
        <v>1512</v>
      </c>
      <c r="G526" s="139" t="s">
        <v>1513</v>
      </c>
    </row>
    <row r="527" spans="1:7">
      <c r="A527" s="139">
        <v>526</v>
      </c>
      <c r="B527" s="139" t="s">
        <v>3596</v>
      </c>
      <c r="C527" s="139" t="s">
        <v>3610</v>
      </c>
      <c r="D527" s="139" t="s">
        <v>3611</v>
      </c>
      <c r="E527" s="139" t="s">
        <v>1840</v>
      </c>
      <c r="F527" s="139" t="s">
        <v>1841</v>
      </c>
      <c r="G527" s="139" t="s">
        <v>1842</v>
      </c>
    </row>
    <row r="528" spans="1:7">
      <c r="A528" s="139">
        <v>527</v>
      </c>
      <c r="B528" s="139" t="s">
        <v>3612</v>
      </c>
      <c r="C528" s="139" t="s">
        <v>3612</v>
      </c>
      <c r="D528" s="139" t="s">
        <v>3613</v>
      </c>
      <c r="E528" s="139" t="s">
        <v>1753</v>
      </c>
      <c r="F528" s="139" t="s">
        <v>1754</v>
      </c>
      <c r="G528" s="139" t="s">
        <v>1755</v>
      </c>
    </row>
    <row r="529" spans="1:7">
      <c r="A529" s="139">
        <v>528</v>
      </c>
      <c r="B529" s="139" t="s">
        <v>3612</v>
      </c>
      <c r="C529" s="139" t="s">
        <v>3612</v>
      </c>
      <c r="D529" s="139" t="s">
        <v>3613</v>
      </c>
      <c r="E529" s="139" t="s">
        <v>1511</v>
      </c>
      <c r="F529" s="139" t="s">
        <v>1512</v>
      </c>
      <c r="G529" s="139" t="s">
        <v>1513</v>
      </c>
    </row>
    <row r="530" spans="1:7">
      <c r="A530" s="139">
        <v>529</v>
      </c>
      <c r="B530" s="139" t="s">
        <v>3612</v>
      </c>
      <c r="C530" s="139" t="s">
        <v>3612</v>
      </c>
      <c r="D530" s="139" t="s">
        <v>3613</v>
      </c>
      <c r="E530" s="139" t="s">
        <v>1879</v>
      </c>
      <c r="F530" s="139" t="s">
        <v>1554</v>
      </c>
      <c r="G530" s="139" t="s">
        <v>1880</v>
      </c>
    </row>
    <row r="531" spans="1:7">
      <c r="A531" s="139">
        <v>530</v>
      </c>
      <c r="B531" s="139" t="s">
        <v>3612</v>
      </c>
      <c r="C531" s="139" t="s">
        <v>3614</v>
      </c>
      <c r="D531" s="139" t="s">
        <v>3615</v>
      </c>
      <c r="E531" s="139" t="s">
        <v>1753</v>
      </c>
      <c r="F531" s="139" t="s">
        <v>1754</v>
      </c>
      <c r="G531" s="139" t="s">
        <v>1755</v>
      </c>
    </row>
    <row r="532" spans="1:7">
      <c r="A532" s="139">
        <v>531</v>
      </c>
      <c r="B532" s="139" t="s">
        <v>3612</v>
      </c>
      <c r="C532" s="139" t="s">
        <v>3614</v>
      </c>
      <c r="D532" s="139" t="s">
        <v>3615</v>
      </c>
      <c r="E532" s="139" t="s">
        <v>1881</v>
      </c>
      <c r="F532" s="139" t="s">
        <v>1882</v>
      </c>
      <c r="G532" s="139" t="s">
        <v>1883</v>
      </c>
    </row>
    <row r="533" spans="1:7">
      <c r="A533" s="139">
        <v>532</v>
      </c>
      <c r="B533" s="139" t="s">
        <v>3612</v>
      </c>
      <c r="C533" s="139" t="s">
        <v>3614</v>
      </c>
      <c r="D533" s="139" t="s">
        <v>3615</v>
      </c>
      <c r="E533" s="139" t="s">
        <v>1630</v>
      </c>
      <c r="F533" s="139" t="s">
        <v>1561</v>
      </c>
      <c r="G533" s="139" t="s">
        <v>1631</v>
      </c>
    </row>
    <row r="534" spans="1:7">
      <c r="A534" s="139">
        <v>533</v>
      </c>
      <c r="B534" s="139" t="s">
        <v>3612</v>
      </c>
      <c r="C534" s="139" t="s">
        <v>3614</v>
      </c>
      <c r="D534" s="139" t="s">
        <v>3615</v>
      </c>
      <c r="E534" s="139" t="s">
        <v>1511</v>
      </c>
      <c r="F534" s="139" t="s">
        <v>1512</v>
      </c>
      <c r="G534" s="139" t="s">
        <v>1513</v>
      </c>
    </row>
    <row r="535" spans="1:7">
      <c r="A535" s="139">
        <v>534</v>
      </c>
      <c r="B535" s="139" t="s">
        <v>3612</v>
      </c>
      <c r="C535" s="139" t="s">
        <v>3614</v>
      </c>
      <c r="D535" s="139" t="s">
        <v>3615</v>
      </c>
      <c r="E535" s="139" t="s">
        <v>1879</v>
      </c>
      <c r="F535" s="139" t="s">
        <v>1554</v>
      </c>
      <c r="G535" s="139" t="s">
        <v>1880</v>
      </c>
    </row>
    <row r="536" spans="1:7">
      <c r="A536" s="139">
        <v>535</v>
      </c>
      <c r="B536" s="139" t="s">
        <v>3612</v>
      </c>
      <c r="C536" s="139" t="s">
        <v>3616</v>
      </c>
      <c r="D536" s="139" t="s">
        <v>3617</v>
      </c>
      <c r="E536" s="139" t="s">
        <v>1753</v>
      </c>
      <c r="F536" s="139" t="s">
        <v>1754</v>
      </c>
      <c r="G536" s="139" t="s">
        <v>1755</v>
      </c>
    </row>
    <row r="537" spans="1:7">
      <c r="A537" s="139">
        <v>536</v>
      </c>
      <c r="B537" s="139" t="s">
        <v>3612</v>
      </c>
      <c r="C537" s="139" t="s">
        <v>3616</v>
      </c>
      <c r="D537" s="139" t="s">
        <v>3617</v>
      </c>
      <c r="E537" s="139" t="s">
        <v>1884</v>
      </c>
      <c r="F537" s="139" t="s">
        <v>1885</v>
      </c>
      <c r="G537" s="139" t="s">
        <v>1883</v>
      </c>
    </row>
    <row r="538" spans="1:7">
      <c r="A538" s="139">
        <v>537</v>
      </c>
      <c r="B538" s="139" t="s">
        <v>3612</v>
      </c>
      <c r="C538" s="139" t="s">
        <v>3616</v>
      </c>
      <c r="D538" s="139" t="s">
        <v>3617</v>
      </c>
      <c r="E538" s="139" t="s">
        <v>1886</v>
      </c>
      <c r="F538" s="139" t="s">
        <v>1887</v>
      </c>
      <c r="G538" s="139" t="s">
        <v>1888</v>
      </c>
    </row>
    <row r="539" spans="1:7">
      <c r="A539" s="139">
        <v>538</v>
      </c>
      <c r="B539" s="139" t="s">
        <v>3612</v>
      </c>
      <c r="C539" s="139" t="s">
        <v>3616</v>
      </c>
      <c r="D539" s="139" t="s">
        <v>3617</v>
      </c>
      <c r="E539" s="139" t="s">
        <v>1889</v>
      </c>
      <c r="F539" s="139" t="s">
        <v>1890</v>
      </c>
      <c r="G539" s="139" t="s">
        <v>1883</v>
      </c>
    </row>
    <row r="540" spans="1:7">
      <c r="A540" s="139">
        <v>539</v>
      </c>
      <c r="B540" s="139" t="s">
        <v>3612</v>
      </c>
      <c r="C540" s="139" t="s">
        <v>3616</v>
      </c>
      <c r="D540" s="139" t="s">
        <v>3617</v>
      </c>
      <c r="E540" s="139" t="s">
        <v>1891</v>
      </c>
      <c r="F540" s="139" t="s">
        <v>1892</v>
      </c>
      <c r="G540" s="139" t="s">
        <v>1883</v>
      </c>
    </row>
    <row r="541" spans="1:7">
      <c r="A541" s="139">
        <v>540</v>
      </c>
      <c r="B541" s="139" t="s">
        <v>3612</v>
      </c>
      <c r="C541" s="139" t="s">
        <v>3616</v>
      </c>
      <c r="D541" s="139" t="s">
        <v>3617</v>
      </c>
      <c r="E541" s="139" t="s">
        <v>1893</v>
      </c>
      <c r="F541" s="139" t="s">
        <v>1894</v>
      </c>
      <c r="G541" s="139" t="s">
        <v>1568</v>
      </c>
    </row>
    <row r="542" spans="1:7">
      <c r="A542" s="139">
        <v>541</v>
      </c>
      <c r="B542" s="139" t="s">
        <v>3612</v>
      </c>
      <c r="C542" s="139" t="s">
        <v>3616</v>
      </c>
      <c r="D542" s="139" t="s">
        <v>3617</v>
      </c>
      <c r="E542" s="139" t="s">
        <v>1895</v>
      </c>
      <c r="F542" s="139" t="s">
        <v>1896</v>
      </c>
      <c r="G542" s="139" t="s">
        <v>1883</v>
      </c>
    </row>
    <row r="543" spans="1:7">
      <c r="A543" s="139">
        <v>542</v>
      </c>
      <c r="B543" s="139" t="s">
        <v>3612</v>
      </c>
      <c r="C543" s="139" t="s">
        <v>3616</v>
      </c>
      <c r="D543" s="139" t="s">
        <v>3617</v>
      </c>
      <c r="E543" s="139" t="s">
        <v>1630</v>
      </c>
      <c r="F543" s="139" t="s">
        <v>1561</v>
      </c>
      <c r="G543" s="139" t="s">
        <v>1631</v>
      </c>
    </row>
    <row r="544" spans="1:7">
      <c r="A544" s="139">
        <v>543</v>
      </c>
      <c r="B544" s="139" t="s">
        <v>3612</v>
      </c>
      <c r="C544" s="139" t="s">
        <v>3616</v>
      </c>
      <c r="D544" s="139" t="s">
        <v>3617</v>
      </c>
      <c r="E544" s="139" t="s">
        <v>1897</v>
      </c>
      <c r="F544" s="139" t="s">
        <v>1898</v>
      </c>
      <c r="G544" s="139" t="s">
        <v>1883</v>
      </c>
    </row>
    <row r="545" spans="1:7">
      <c r="A545" s="139">
        <v>544</v>
      </c>
      <c r="B545" s="139" t="s">
        <v>3612</v>
      </c>
      <c r="C545" s="139" t="s">
        <v>3616</v>
      </c>
      <c r="D545" s="139" t="s">
        <v>3617</v>
      </c>
      <c r="E545" s="139" t="s">
        <v>1899</v>
      </c>
      <c r="F545" s="139" t="s">
        <v>1900</v>
      </c>
      <c r="G545" s="139" t="s">
        <v>1883</v>
      </c>
    </row>
    <row r="546" spans="1:7">
      <c r="A546" s="139">
        <v>545</v>
      </c>
      <c r="B546" s="139" t="s">
        <v>3612</v>
      </c>
      <c r="C546" s="139" t="s">
        <v>3616</v>
      </c>
      <c r="D546" s="139" t="s">
        <v>3617</v>
      </c>
      <c r="E546" s="139" t="s">
        <v>1901</v>
      </c>
      <c r="F546" s="139" t="s">
        <v>1902</v>
      </c>
      <c r="G546" s="139" t="s">
        <v>1883</v>
      </c>
    </row>
    <row r="547" spans="1:7">
      <c r="A547" s="139">
        <v>546</v>
      </c>
      <c r="B547" s="139" t="s">
        <v>3612</v>
      </c>
      <c r="C547" s="139" t="s">
        <v>3616</v>
      </c>
      <c r="D547" s="139" t="s">
        <v>3617</v>
      </c>
      <c r="E547" s="139" t="s">
        <v>1511</v>
      </c>
      <c r="F547" s="139" t="s">
        <v>1512</v>
      </c>
      <c r="G547" s="139" t="s">
        <v>1513</v>
      </c>
    </row>
    <row r="548" spans="1:7">
      <c r="A548" s="139">
        <v>547</v>
      </c>
      <c r="B548" s="139" t="s">
        <v>3612</v>
      </c>
      <c r="C548" s="139" t="s">
        <v>3616</v>
      </c>
      <c r="D548" s="139" t="s">
        <v>3617</v>
      </c>
      <c r="E548" s="139" t="s">
        <v>1728</v>
      </c>
      <c r="F548" s="139" t="s">
        <v>1903</v>
      </c>
      <c r="G548" s="139" t="s">
        <v>1883</v>
      </c>
    </row>
    <row r="549" spans="1:7">
      <c r="A549" s="139">
        <v>548</v>
      </c>
      <c r="B549" s="139" t="s">
        <v>3612</v>
      </c>
      <c r="C549" s="139" t="s">
        <v>3616</v>
      </c>
      <c r="D549" s="139" t="s">
        <v>3617</v>
      </c>
      <c r="E549" s="139" t="s">
        <v>1904</v>
      </c>
      <c r="F549" s="139" t="s">
        <v>1905</v>
      </c>
      <c r="G549" s="139" t="s">
        <v>1883</v>
      </c>
    </row>
    <row r="550" spans="1:7">
      <c r="A550" s="139">
        <v>549</v>
      </c>
      <c r="B550" s="139" t="s">
        <v>3612</v>
      </c>
      <c r="C550" s="139" t="s">
        <v>3616</v>
      </c>
      <c r="D550" s="139" t="s">
        <v>3617</v>
      </c>
      <c r="E550" s="139" t="s">
        <v>1879</v>
      </c>
      <c r="F550" s="139" t="s">
        <v>1554</v>
      </c>
      <c r="G550" s="139" t="s">
        <v>1880</v>
      </c>
    </row>
    <row r="551" spans="1:7">
      <c r="A551" s="139">
        <v>550</v>
      </c>
      <c r="B551" s="139" t="s">
        <v>3612</v>
      </c>
      <c r="C551" s="139" t="s">
        <v>3618</v>
      </c>
      <c r="D551" s="139" t="s">
        <v>3619</v>
      </c>
      <c r="E551" s="139" t="s">
        <v>1753</v>
      </c>
      <c r="F551" s="139" t="s">
        <v>1754</v>
      </c>
      <c r="G551" s="139" t="s">
        <v>1755</v>
      </c>
    </row>
    <row r="552" spans="1:7">
      <c r="A552" s="139">
        <v>551</v>
      </c>
      <c r="B552" s="139" t="s">
        <v>3612</v>
      </c>
      <c r="C552" s="139" t="s">
        <v>3618</v>
      </c>
      <c r="D552" s="139" t="s">
        <v>3619</v>
      </c>
      <c r="E552" s="139" t="s">
        <v>1630</v>
      </c>
      <c r="F552" s="139" t="s">
        <v>1561</v>
      </c>
      <c r="G552" s="139" t="s">
        <v>1631</v>
      </c>
    </row>
    <row r="553" spans="1:7">
      <c r="A553" s="139">
        <v>552</v>
      </c>
      <c r="B553" s="139" t="s">
        <v>3612</v>
      </c>
      <c r="C553" s="139" t="s">
        <v>3618</v>
      </c>
      <c r="D553" s="139" t="s">
        <v>3619</v>
      </c>
      <c r="E553" s="139" t="s">
        <v>1511</v>
      </c>
      <c r="F553" s="139" t="s">
        <v>1512</v>
      </c>
      <c r="G553" s="139" t="s">
        <v>1513</v>
      </c>
    </row>
    <row r="554" spans="1:7">
      <c r="A554" s="139">
        <v>553</v>
      </c>
      <c r="B554" s="139" t="s">
        <v>3612</v>
      </c>
      <c r="C554" s="139" t="s">
        <v>3618</v>
      </c>
      <c r="D554" s="139" t="s">
        <v>3619</v>
      </c>
      <c r="E554" s="139" t="s">
        <v>1879</v>
      </c>
      <c r="F554" s="139" t="s">
        <v>1554</v>
      </c>
      <c r="G554" s="139" t="s">
        <v>1880</v>
      </c>
    </row>
    <row r="555" spans="1:7">
      <c r="A555" s="139">
        <v>554</v>
      </c>
      <c r="B555" s="139" t="s">
        <v>3612</v>
      </c>
      <c r="C555" s="139" t="s">
        <v>3620</v>
      </c>
      <c r="D555" s="139" t="s">
        <v>3621</v>
      </c>
      <c r="E555" s="139" t="s">
        <v>1753</v>
      </c>
      <c r="F555" s="139" t="s">
        <v>1754</v>
      </c>
      <c r="G555" s="139" t="s">
        <v>1755</v>
      </c>
    </row>
    <row r="556" spans="1:7">
      <c r="A556" s="139">
        <v>555</v>
      </c>
      <c r="B556" s="139" t="s">
        <v>3612</v>
      </c>
      <c r="C556" s="139" t="s">
        <v>3620</v>
      </c>
      <c r="D556" s="139" t="s">
        <v>3621</v>
      </c>
      <c r="E556" s="139" t="s">
        <v>1630</v>
      </c>
      <c r="F556" s="139" t="s">
        <v>1561</v>
      </c>
      <c r="G556" s="139" t="s">
        <v>1631</v>
      </c>
    </row>
    <row r="557" spans="1:7">
      <c r="A557" s="139">
        <v>556</v>
      </c>
      <c r="B557" s="139" t="s">
        <v>3612</v>
      </c>
      <c r="C557" s="139" t="s">
        <v>3620</v>
      </c>
      <c r="D557" s="139" t="s">
        <v>3621</v>
      </c>
      <c r="E557" s="139" t="s">
        <v>1511</v>
      </c>
      <c r="F557" s="139" t="s">
        <v>1512</v>
      </c>
      <c r="G557" s="139" t="s">
        <v>1513</v>
      </c>
    </row>
    <row r="558" spans="1:7">
      <c r="A558" s="139">
        <v>557</v>
      </c>
      <c r="B558" s="139" t="s">
        <v>3612</v>
      </c>
      <c r="C558" s="139" t="s">
        <v>3620</v>
      </c>
      <c r="D558" s="139" t="s">
        <v>3621</v>
      </c>
      <c r="E558" s="139" t="s">
        <v>1879</v>
      </c>
      <c r="F558" s="139" t="s">
        <v>1554</v>
      </c>
      <c r="G558" s="139" t="s">
        <v>1880</v>
      </c>
    </row>
    <row r="559" spans="1:7">
      <c r="A559" s="139">
        <v>558</v>
      </c>
      <c r="B559" s="139" t="s">
        <v>3612</v>
      </c>
      <c r="C559" s="139" t="s">
        <v>3622</v>
      </c>
      <c r="D559" s="139" t="s">
        <v>3623</v>
      </c>
      <c r="E559" s="139" t="s">
        <v>1753</v>
      </c>
      <c r="F559" s="139" t="s">
        <v>1754</v>
      </c>
      <c r="G559" s="139" t="s">
        <v>1755</v>
      </c>
    </row>
    <row r="560" spans="1:7">
      <c r="A560" s="139">
        <v>559</v>
      </c>
      <c r="B560" s="139" t="s">
        <v>3612</v>
      </c>
      <c r="C560" s="139" t="s">
        <v>3622</v>
      </c>
      <c r="D560" s="139" t="s">
        <v>3623</v>
      </c>
      <c r="E560" s="139" t="s">
        <v>1630</v>
      </c>
      <c r="F560" s="139" t="s">
        <v>1561</v>
      </c>
      <c r="G560" s="139" t="s">
        <v>1631</v>
      </c>
    </row>
    <row r="561" spans="1:7">
      <c r="A561" s="139">
        <v>560</v>
      </c>
      <c r="B561" s="139" t="s">
        <v>3612</v>
      </c>
      <c r="C561" s="139" t="s">
        <v>3622</v>
      </c>
      <c r="D561" s="139" t="s">
        <v>3623</v>
      </c>
      <c r="E561" s="139" t="s">
        <v>1511</v>
      </c>
      <c r="F561" s="139" t="s">
        <v>1512</v>
      </c>
      <c r="G561" s="139" t="s">
        <v>1513</v>
      </c>
    </row>
    <row r="562" spans="1:7">
      <c r="A562" s="139">
        <v>561</v>
      </c>
      <c r="B562" s="139" t="s">
        <v>3612</v>
      </c>
      <c r="C562" s="139" t="s">
        <v>3622</v>
      </c>
      <c r="D562" s="139" t="s">
        <v>3623</v>
      </c>
      <c r="E562" s="139" t="s">
        <v>1879</v>
      </c>
      <c r="F562" s="139" t="s">
        <v>1554</v>
      </c>
      <c r="G562" s="139" t="s">
        <v>1880</v>
      </c>
    </row>
    <row r="563" spans="1:7">
      <c r="A563" s="139">
        <v>562</v>
      </c>
      <c r="B563" s="139" t="s">
        <v>3612</v>
      </c>
      <c r="C563" s="139" t="s">
        <v>3624</v>
      </c>
      <c r="D563" s="139" t="s">
        <v>3625</v>
      </c>
      <c r="E563" s="139" t="s">
        <v>1753</v>
      </c>
      <c r="F563" s="139" t="s">
        <v>1754</v>
      </c>
      <c r="G563" s="139" t="s">
        <v>1755</v>
      </c>
    </row>
    <row r="564" spans="1:7">
      <c r="A564" s="139">
        <v>563</v>
      </c>
      <c r="B564" s="139" t="s">
        <v>3612</v>
      </c>
      <c r="C564" s="139" t="s">
        <v>3624</v>
      </c>
      <c r="D564" s="139" t="s">
        <v>3625</v>
      </c>
      <c r="E564" s="139" t="s">
        <v>1630</v>
      </c>
      <c r="F564" s="139" t="s">
        <v>1561</v>
      </c>
      <c r="G564" s="139" t="s">
        <v>1631</v>
      </c>
    </row>
    <row r="565" spans="1:7">
      <c r="A565" s="139">
        <v>564</v>
      </c>
      <c r="B565" s="139" t="s">
        <v>3612</v>
      </c>
      <c r="C565" s="139" t="s">
        <v>3624</v>
      </c>
      <c r="D565" s="139" t="s">
        <v>3625</v>
      </c>
      <c r="E565" s="139" t="s">
        <v>1511</v>
      </c>
      <c r="F565" s="139" t="s">
        <v>1512</v>
      </c>
      <c r="G565" s="139" t="s">
        <v>1513</v>
      </c>
    </row>
    <row r="566" spans="1:7">
      <c r="A566" s="139">
        <v>565</v>
      </c>
      <c r="B566" s="139" t="s">
        <v>3612</v>
      </c>
      <c r="C566" s="139" t="s">
        <v>3624</v>
      </c>
      <c r="D566" s="139" t="s">
        <v>3625</v>
      </c>
      <c r="E566" s="139" t="s">
        <v>1879</v>
      </c>
      <c r="F566" s="139" t="s">
        <v>1554</v>
      </c>
      <c r="G566" s="139" t="s">
        <v>1880</v>
      </c>
    </row>
    <row r="567" spans="1:7">
      <c r="A567" s="139">
        <v>566</v>
      </c>
      <c r="B567" s="139" t="s">
        <v>3612</v>
      </c>
      <c r="C567" s="139" t="s">
        <v>3626</v>
      </c>
      <c r="D567" s="139" t="s">
        <v>3627</v>
      </c>
      <c r="E567" s="139" t="s">
        <v>1753</v>
      </c>
      <c r="F567" s="139" t="s">
        <v>1754</v>
      </c>
      <c r="G567" s="139" t="s">
        <v>1755</v>
      </c>
    </row>
    <row r="568" spans="1:7">
      <c r="A568" s="139">
        <v>567</v>
      </c>
      <c r="B568" s="139" t="s">
        <v>3612</v>
      </c>
      <c r="C568" s="139" t="s">
        <v>3626</v>
      </c>
      <c r="D568" s="139" t="s">
        <v>3627</v>
      </c>
      <c r="E568" s="139" t="s">
        <v>1630</v>
      </c>
      <c r="F568" s="139" t="s">
        <v>1561</v>
      </c>
      <c r="G568" s="139" t="s">
        <v>1631</v>
      </c>
    </row>
    <row r="569" spans="1:7">
      <c r="A569" s="139">
        <v>568</v>
      </c>
      <c r="B569" s="139" t="s">
        <v>3612</v>
      </c>
      <c r="C569" s="139" t="s">
        <v>3626</v>
      </c>
      <c r="D569" s="139" t="s">
        <v>3627</v>
      </c>
      <c r="E569" s="139" t="s">
        <v>1511</v>
      </c>
      <c r="F569" s="139" t="s">
        <v>1512</v>
      </c>
      <c r="G569" s="139" t="s">
        <v>1513</v>
      </c>
    </row>
    <row r="570" spans="1:7">
      <c r="A570" s="139">
        <v>569</v>
      </c>
      <c r="B570" s="139" t="s">
        <v>3612</v>
      </c>
      <c r="C570" s="139" t="s">
        <v>3626</v>
      </c>
      <c r="D570" s="139" t="s">
        <v>3627</v>
      </c>
      <c r="E570" s="139" t="s">
        <v>1879</v>
      </c>
      <c r="F570" s="139" t="s">
        <v>1554</v>
      </c>
      <c r="G570" s="139" t="s">
        <v>1880</v>
      </c>
    </row>
    <row r="571" spans="1:7">
      <c r="A571" s="139">
        <v>570</v>
      </c>
      <c r="B571" s="139" t="s">
        <v>3612</v>
      </c>
      <c r="C571" s="139" t="s">
        <v>3628</v>
      </c>
      <c r="D571" s="139" t="s">
        <v>3629</v>
      </c>
      <c r="E571" s="139" t="s">
        <v>1753</v>
      </c>
      <c r="F571" s="139" t="s">
        <v>1754</v>
      </c>
      <c r="G571" s="139" t="s">
        <v>1755</v>
      </c>
    </row>
    <row r="572" spans="1:7">
      <c r="A572" s="139">
        <v>571</v>
      </c>
      <c r="B572" s="139" t="s">
        <v>3612</v>
      </c>
      <c r="C572" s="139" t="s">
        <v>3628</v>
      </c>
      <c r="D572" s="139" t="s">
        <v>3629</v>
      </c>
      <c r="E572" s="139" t="s">
        <v>1630</v>
      </c>
      <c r="F572" s="139" t="s">
        <v>1561</v>
      </c>
      <c r="G572" s="139" t="s">
        <v>1631</v>
      </c>
    </row>
    <row r="573" spans="1:7">
      <c r="A573" s="139">
        <v>572</v>
      </c>
      <c r="B573" s="139" t="s">
        <v>3612</v>
      </c>
      <c r="C573" s="139" t="s">
        <v>3628</v>
      </c>
      <c r="D573" s="139" t="s">
        <v>3629</v>
      </c>
      <c r="E573" s="139" t="s">
        <v>1511</v>
      </c>
      <c r="F573" s="139" t="s">
        <v>1512</v>
      </c>
      <c r="G573" s="139" t="s">
        <v>1513</v>
      </c>
    </row>
    <row r="574" spans="1:7">
      <c r="A574" s="139">
        <v>573</v>
      </c>
      <c r="B574" s="139" t="s">
        <v>3612</v>
      </c>
      <c r="C574" s="139" t="s">
        <v>3628</v>
      </c>
      <c r="D574" s="139" t="s">
        <v>3629</v>
      </c>
      <c r="E574" s="139" t="s">
        <v>1879</v>
      </c>
      <c r="F574" s="139" t="s">
        <v>1554</v>
      </c>
      <c r="G574" s="139" t="s">
        <v>1880</v>
      </c>
    </row>
    <row r="575" spans="1:7">
      <c r="A575" s="139">
        <v>574</v>
      </c>
      <c r="B575" s="139" t="s">
        <v>3630</v>
      </c>
      <c r="C575" s="139" t="s">
        <v>3630</v>
      </c>
      <c r="D575" s="139" t="s">
        <v>3631</v>
      </c>
      <c r="E575" s="139" t="s">
        <v>1550</v>
      </c>
      <c r="F575" s="139" t="s">
        <v>1551</v>
      </c>
      <c r="G575" s="139" t="s">
        <v>1552</v>
      </c>
    </row>
    <row r="576" spans="1:7">
      <c r="A576" s="139">
        <v>575</v>
      </c>
      <c r="B576" s="139" t="s">
        <v>3630</v>
      </c>
      <c r="C576" s="139" t="s">
        <v>3630</v>
      </c>
      <c r="D576" s="139" t="s">
        <v>3631</v>
      </c>
      <c r="E576" s="139" t="s">
        <v>1511</v>
      </c>
      <c r="F576" s="139" t="s">
        <v>1512</v>
      </c>
      <c r="G576" s="139" t="s">
        <v>1513</v>
      </c>
    </row>
    <row r="577" spans="1:7">
      <c r="A577" s="139">
        <v>576</v>
      </c>
      <c r="B577" s="139" t="s">
        <v>3630</v>
      </c>
      <c r="C577" s="139" t="s">
        <v>3630</v>
      </c>
      <c r="D577" s="139" t="s">
        <v>3631</v>
      </c>
      <c r="E577" s="139" t="s">
        <v>1553</v>
      </c>
      <c r="F577" s="139" t="s">
        <v>1554</v>
      </c>
      <c r="G577" s="139" t="s">
        <v>1555</v>
      </c>
    </row>
    <row r="578" spans="1:7">
      <c r="A578" s="139">
        <v>577</v>
      </c>
      <c r="B578" s="139" t="s">
        <v>3630</v>
      </c>
      <c r="C578" s="139" t="s">
        <v>3632</v>
      </c>
      <c r="D578" s="139" t="s">
        <v>3633</v>
      </c>
      <c r="E578" s="139" t="s">
        <v>1906</v>
      </c>
      <c r="F578" s="139" t="s">
        <v>1907</v>
      </c>
      <c r="G578" s="139" t="s">
        <v>1722</v>
      </c>
    </row>
    <row r="579" spans="1:7">
      <c r="A579" s="139">
        <v>578</v>
      </c>
      <c r="B579" s="139" t="s">
        <v>3630</v>
      </c>
      <c r="C579" s="139" t="s">
        <v>3632</v>
      </c>
      <c r="D579" s="139" t="s">
        <v>3633</v>
      </c>
      <c r="E579" s="139" t="s">
        <v>1908</v>
      </c>
      <c r="F579" s="139" t="s">
        <v>1909</v>
      </c>
      <c r="G579" s="139" t="s">
        <v>1910</v>
      </c>
    </row>
    <row r="580" spans="1:7">
      <c r="A580" s="139">
        <v>579</v>
      </c>
      <c r="B580" s="139" t="s">
        <v>3630</v>
      </c>
      <c r="C580" s="139" t="s">
        <v>3632</v>
      </c>
      <c r="D580" s="139" t="s">
        <v>3633</v>
      </c>
      <c r="E580" s="139" t="s">
        <v>1911</v>
      </c>
      <c r="F580" s="139" t="s">
        <v>1912</v>
      </c>
      <c r="G580" s="139" t="s">
        <v>1722</v>
      </c>
    </row>
    <row r="581" spans="1:7">
      <c r="A581" s="139">
        <v>580</v>
      </c>
      <c r="B581" s="139" t="s">
        <v>3630</v>
      </c>
      <c r="C581" s="139" t="s">
        <v>3632</v>
      </c>
      <c r="D581" s="139" t="s">
        <v>3633</v>
      </c>
      <c r="E581" s="139" t="s">
        <v>1550</v>
      </c>
      <c r="F581" s="139" t="s">
        <v>1551</v>
      </c>
      <c r="G581" s="139" t="s">
        <v>1552</v>
      </c>
    </row>
    <row r="582" spans="1:7">
      <c r="A582" s="139">
        <v>581</v>
      </c>
      <c r="B582" s="139" t="s">
        <v>3630</v>
      </c>
      <c r="C582" s="139" t="s">
        <v>3632</v>
      </c>
      <c r="D582" s="139" t="s">
        <v>3633</v>
      </c>
      <c r="E582" s="139" t="s">
        <v>1511</v>
      </c>
      <c r="F582" s="139" t="s">
        <v>1512</v>
      </c>
      <c r="G582" s="139" t="s">
        <v>1513</v>
      </c>
    </row>
    <row r="583" spans="1:7">
      <c r="A583" s="139">
        <v>582</v>
      </c>
      <c r="B583" s="139" t="s">
        <v>3630</v>
      </c>
      <c r="C583" s="139" t="s">
        <v>3632</v>
      </c>
      <c r="D583" s="139" t="s">
        <v>3633</v>
      </c>
      <c r="E583" s="139" t="s">
        <v>1913</v>
      </c>
      <c r="F583" s="139" t="s">
        <v>1914</v>
      </c>
      <c r="G583" s="139" t="s">
        <v>1722</v>
      </c>
    </row>
    <row r="584" spans="1:7">
      <c r="A584" s="139">
        <v>583</v>
      </c>
      <c r="B584" s="139" t="s">
        <v>3630</v>
      </c>
      <c r="C584" s="139" t="s">
        <v>3632</v>
      </c>
      <c r="D584" s="139" t="s">
        <v>3633</v>
      </c>
      <c r="E584" s="139" t="s">
        <v>1553</v>
      </c>
      <c r="F584" s="139" t="s">
        <v>1554</v>
      </c>
      <c r="G584" s="139" t="s">
        <v>1555</v>
      </c>
    </row>
    <row r="585" spans="1:7">
      <c r="A585" s="139">
        <v>584</v>
      </c>
      <c r="B585" s="139" t="s">
        <v>3630</v>
      </c>
      <c r="C585" s="139" t="s">
        <v>3634</v>
      </c>
      <c r="D585" s="139" t="s">
        <v>3635</v>
      </c>
      <c r="E585" s="139" t="s">
        <v>1906</v>
      </c>
      <c r="F585" s="139" t="s">
        <v>1907</v>
      </c>
      <c r="G585" s="139" t="s">
        <v>1722</v>
      </c>
    </row>
    <row r="586" spans="1:7">
      <c r="A586" s="139">
        <v>585</v>
      </c>
      <c r="B586" s="139" t="s">
        <v>3630</v>
      </c>
      <c r="C586" s="139" t="s">
        <v>3634</v>
      </c>
      <c r="D586" s="139" t="s">
        <v>3635</v>
      </c>
      <c r="E586" s="139" t="s">
        <v>1911</v>
      </c>
      <c r="F586" s="139" t="s">
        <v>1912</v>
      </c>
      <c r="G586" s="139" t="s">
        <v>1722</v>
      </c>
    </row>
    <row r="587" spans="1:7">
      <c r="A587" s="139">
        <v>586</v>
      </c>
      <c r="B587" s="139" t="s">
        <v>3630</v>
      </c>
      <c r="C587" s="139" t="s">
        <v>3634</v>
      </c>
      <c r="D587" s="139" t="s">
        <v>3635</v>
      </c>
      <c r="E587" s="139" t="s">
        <v>1550</v>
      </c>
      <c r="F587" s="139" t="s">
        <v>1551</v>
      </c>
      <c r="G587" s="139" t="s">
        <v>1552</v>
      </c>
    </row>
    <row r="588" spans="1:7">
      <c r="A588" s="139">
        <v>587</v>
      </c>
      <c r="B588" s="139" t="s">
        <v>3630</v>
      </c>
      <c r="C588" s="139" t="s">
        <v>3634</v>
      </c>
      <c r="D588" s="139" t="s">
        <v>3635</v>
      </c>
      <c r="E588" s="139" t="s">
        <v>1511</v>
      </c>
      <c r="F588" s="139" t="s">
        <v>1512</v>
      </c>
      <c r="G588" s="139" t="s">
        <v>1513</v>
      </c>
    </row>
    <row r="589" spans="1:7">
      <c r="A589" s="139">
        <v>588</v>
      </c>
      <c r="B589" s="139" t="s">
        <v>3630</v>
      </c>
      <c r="C589" s="139" t="s">
        <v>3634</v>
      </c>
      <c r="D589" s="139" t="s">
        <v>3635</v>
      </c>
      <c r="E589" s="139" t="s">
        <v>1913</v>
      </c>
      <c r="F589" s="139" t="s">
        <v>1914</v>
      </c>
      <c r="G589" s="139" t="s">
        <v>1722</v>
      </c>
    </row>
    <row r="590" spans="1:7">
      <c r="A590" s="139">
        <v>589</v>
      </c>
      <c r="B590" s="139" t="s">
        <v>3630</v>
      </c>
      <c r="C590" s="139" t="s">
        <v>3634</v>
      </c>
      <c r="D590" s="139" t="s">
        <v>3635</v>
      </c>
      <c r="E590" s="139" t="s">
        <v>1553</v>
      </c>
      <c r="F590" s="139" t="s">
        <v>1554</v>
      </c>
      <c r="G590" s="139" t="s">
        <v>1555</v>
      </c>
    </row>
    <row r="591" spans="1:7">
      <c r="A591" s="139">
        <v>590</v>
      </c>
      <c r="B591" s="139" t="s">
        <v>3630</v>
      </c>
      <c r="C591" s="139" t="s">
        <v>3636</v>
      </c>
      <c r="D591" s="139" t="s">
        <v>3637</v>
      </c>
      <c r="E591" s="139" t="s">
        <v>1915</v>
      </c>
      <c r="F591" s="139" t="s">
        <v>1916</v>
      </c>
      <c r="G591" s="139" t="s">
        <v>1722</v>
      </c>
    </row>
    <row r="592" spans="1:7">
      <c r="A592" s="139">
        <v>591</v>
      </c>
      <c r="B592" s="139" t="s">
        <v>3630</v>
      </c>
      <c r="C592" s="139" t="s">
        <v>3636</v>
      </c>
      <c r="D592" s="139" t="s">
        <v>3637</v>
      </c>
      <c r="E592" s="139" t="s">
        <v>1906</v>
      </c>
      <c r="F592" s="139" t="s">
        <v>1907</v>
      </c>
      <c r="G592" s="139" t="s">
        <v>1722</v>
      </c>
    </row>
    <row r="593" spans="1:7">
      <c r="A593" s="139">
        <v>592</v>
      </c>
      <c r="B593" s="139" t="s">
        <v>3630</v>
      </c>
      <c r="C593" s="139" t="s">
        <v>3636</v>
      </c>
      <c r="D593" s="139" t="s">
        <v>3637</v>
      </c>
      <c r="E593" s="139" t="s">
        <v>1917</v>
      </c>
      <c r="F593" s="139" t="s">
        <v>1561</v>
      </c>
      <c r="G593" s="139" t="s">
        <v>1918</v>
      </c>
    </row>
    <row r="594" spans="1:7">
      <c r="A594" s="139">
        <v>593</v>
      </c>
      <c r="B594" s="139" t="s">
        <v>3630</v>
      </c>
      <c r="C594" s="139" t="s">
        <v>3636</v>
      </c>
      <c r="D594" s="139" t="s">
        <v>3637</v>
      </c>
      <c r="E594" s="139" t="s">
        <v>1911</v>
      </c>
      <c r="F594" s="139" t="s">
        <v>1912</v>
      </c>
      <c r="G594" s="139" t="s">
        <v>1722</v>
      </c>
    </row>
    <row r="595" spans="1:7">
      <c r="A595" s="139">
        <v>594</v>
      </c>
      <c r="B595" s="139" t="s">
        <v>3630</v>
      </c>
      <c r="C595" s="139" t="s">
        <v>3636</v>
      </c>
      <c r="D595" s="139" t="s">
        <v>3637</v>
      </c>
      <c r="E595" s="139" t="s">
        <v>1550</v>
      </c>
      <c r="F595" s="139" t="s">
        <v>1551</v>
      </c>
      <c r="G595" s="139" t="s">
        <v>1552</v>
      </c>
    </row>
    <row r="596" spans="1:7">
      <c r="A596" s="139">
        <v>595</v>
      </c>
      <c r="B596" s="139" t="s">
        <v>3630</v>
      </c>
      <c r="C596" s="139" t="s">
        <v>3636</v>
      </c>
      <c r="D596" s="139" t="s">
        <v>3637</v>
      </c>
      <c r="E596" s="139" t="s">
        <v>1511</v>
      </c>
      <c r="F596" s="139" t="s">
        <v>1512</v>
      </c>
      <c r="G596" s="139" t="s">
        <v>1513</v>
      </c>
    </row>
    <row r="597" spans="1:7">
      <c r="A597" s="139">
        <v>596</v>
      </c>
      <c r="B597" s="139" t="s">
        <v>3630</v>
      </c>
      <c r="C597" s="139" t="s">
        <v>3636</v>
      </c>
      <c r="D597" s="139" t="s">
        <v>3637</v>
      </c>
      <c r="E597" s="139" t="s">
        <v>1553</v>
      </c>
      <c r="F597" s="139" t="s">
        <v>1554</v>
      </c>
      <c r="G597" s="139" t="s">
        <v>1555</v>
      </c>
    </row>
    <row r="598" spans="1:7">
      <c r="A598" s="139">
        <v>597</v>
      </c>
      <c r="B598" s="139" t="s">
        <v>3630</v>
      </c>
      <c r="C598" s="139" t="s">
        <v>3638</v>
      </c>
      <c r="D598" s="139" t="s">
        <v>3639</v>
      </c>
      <c r="E598" s="139" t="s">
        <v>1906</v>
      </c>
      <c r="F598" s="139" t="s">
        <v>1907</v>
      </c>
      <c r="G598" s="139" t="s">
        <v>1722</v>
      </c>
    </row>
    <row r="599" spans="1:7">
      <c r="A599" s="139">
        <v>598</v>
      </c>
      <c r="B599" s="139" t="s">
        <v>3630</v>
      </c>
      <c r="C599" s="139" t="s">
        <v>3638</v>
      </c>
      <c r="D599" s="139" t="s">
        <v>3639</v>
      </c>
      <c r="E599" s="139" t="s">
        <v>1917</v>
      </c>
      <c r="F599" s="139" t="s">
        <v>1561</v>
      </c>
      <c r="G599" s="139" t="s">
        <v>1918</v>
      </c>
    </row>
    <row r="600" spans="1:7">
      <c r="A600" s="139">
        <v>599</v>
      </c>
      <c r="B600" s="139" t="s">
        <v>3630</v>
      </c>
      <c r="C600" s="139" t="s">
        <v>3638</v>
      </c>
      <c r="D600" s="139" t="s">
        <v>3639</v>
      </c>
      <c r="E600" s="139" t="s">
        <v>1911</v>
      </c>
      <c r="F600" s="139" t="s">
        <v>1912</v>
      </c>
      <c r="G600" s="139" t="s">
        <v>1722</v>
      </c>
    </row>
    <row r="601" spans="1:7">
      <c r="A601" s="139">
        <v>600</v>
      </c>
      <c r="B601" s="139" t="s">
        <v>3630</v>
      </c>
      <c r="C601" s="139" t="s">
        <v>3638</v>
      </c>
      <c r="D601" s="139" t="s">
        <v>3639</v>
      </c>
      <c r="E601" s="139" t="s">
        <v>1550</v>
      </c>
      <c r="F601" s="139" t="s">
        <v>1551</v>
      </c>
      <c r="G601" s="139" t="s">
        <v>1552</v>
      </c>
    </row>
    <row r="602" spans="1:7">
      <c r="A602" s="139">
        <v>601</v>
      </c>
      <c r="B602" s="139" t="s">
        <v>3630</v>
      </c>
      <c r="C602" s="139" t="s">
        <v>3638</v>
      </c>
      <c r="D602" s="139" t="s">
        <v>3639</v>
      </c>
      <c r="E602" s="139" t="s">
        <v>1511</v>
      </c>
      <c r="F602" s="139" t="s">
        <v>1512</v>
      </c>
      <c r="G602" s="139" t="s">
        <v>1513</v>
      </c>
    </row>
    <row r="603" spans="1:7">
      <c r="A603" s="139">
        <v>602</v>
      </c>
      <c r="B603" s="139" t="s">
        <v>3630</v>
      </c>
      <c r="C603" s="139" t="s">
        <v>3638</v>
      </c>
      <c r="D603" s="139" t="s">
        <v>3639</v>
      </c>
      <c r="E603" s="139" t="s">
        <v>1553</v>
      </c>
      <c r="F603" s="139" t="s">
        <v>1554</v>
      </c>
      <c r="G603" s="139" t="s">
        <v>1555</v>
      </c>
    </row>
    <row r="604" spans="1:7">
      <c r="A604" s="139">
        <v>603</v>
      </c>
      <c r="B604" s="139" t="s">
        <v>3630</v>
      </c>
      <c r="C604" s="139" t="s">
        <v>3640</v>
      </c>
      <c r="D604" s="139" t="s">
        <v>3641</v>
      </c>
      <c r="E604" s="139" t="s">
        <v>1906</v>
      </c>
      <c r="F604" s="139" t="s">
        <v>1907</v>
      </c>
      <c r="G604" s="139" t="s">
        <v>1722</v>
      </c>
    </row>
    <row r="605" spans="1:7">
      <c r="A605" s="139">
        <v>604</v>
      </c>
      <c r="B605" s="139" t="s">
        <v>3630</v>
      </c>
      <c r="C605" s="139" t="s">
        <v>3640</v>
      </c>
      <c r="D605" s="139" t="s">
        <v>3641</v>
      </c>
      <c r="E605" s="139" t="s">
        <v>1911</v>
      </c>
      <c r="F605" s="139" t="s">
        <v>1912</v>
      </c>
      <c r="G605" s="139" t="s">
        <v>1722</v>
      </c>
    </row>
    <row r="606" spans="1:7">
      <c r="A606" s="139">
        <v>605</v>
      </c>
      <c r="B606" s="139" t="s">
        <v>3630</v>
      </c>
      <c r="C606" s="139" t="s">
        <v>3640</v>
      </c>
      <c r="D606" s="139" t="s">
        <v>3641</v>
      </c>
      <c r="E606" s="139" t="s">
        <v>1550</v>
      </c>
      <c r="F606" s="139" t="s">
        <v>1551</v>
      </c>
      <c r="G606" s="139" t="s">
        <v>1552</v>
      </c>
    </row>
    <row r="607" spans="1:7">
      <c r="A607" s="139">
        <v>606</v>
      </c>
      <c r="B607" s="139" t="s">
        <v>3630</v>
      </c>
      <c r="C607" s="139" t="s">
        <v>3640</v>
      </c>
      <c r="D607" s="139" t="s">
        <v>3641</v>
      </c>
      <c r="E607" s="139" t="s">
        <v>1511</v>
      </c>
      <c r="F607" s="139" t="s">
        <v>1512</v>
      </c>
      <c r="G607" s="139" t="s">
        <v>1513</v>
      </c>
    </row>
    <row r="608" spans="1:7">
      <c r="A608" s="139">
        <v>607</v>
      </c>
      <c r="B608" s="139" t="s">
        <v>3630</v>
      </c>
      <c r="C608" s="139" t="s">
        <v>3640</v>
      </c>
      <c r="D608" s="139" t="s">
        <v>3641</v>
      </c>
      <c r="E608" s="139" t="s">
        <v>1919</v>
      </c>
      <c r="F608" s="139" t="s">
        <v>1920</v>
      </c>
      <c r="G608" s="139" t="s">
        <v>1722</v>
      </c>
    </row>
    <row r="609" spans="1:7">
      <c r="A609" s="139">
        <v>608</v>
      </c>
      <c r="B609" s="139" t="s">
        <v>3630</v>
      </c>
      <c r="C609" s="139" t="s">
        <v>3640</v>
      </c>
      <c r="D609" s="139" t="s">
        <v>3641</v>
      </c>
      <c r="E609" s="139" t="s">
        <v>1553</v>
      </c>
      <c r="F609" s="139" t="s">
        <v>1554</v>
      </c>
      <c r="G609" s="139" t="s">
        <v>1555</v>
      </c>
    </row>
    <row r="610" spans="1:7">
      <c r="A610" s="139">
        <v>609</v>
      </c>
      <c r="B610" s="139" t="s">
        <v>3630</v>
      </c>
      <c r="C610" s="139" t="s">
        <v>3642</v>
      </c>
      <c r="D610" s="139" t="s">
        <v>3643</v>
      </c>
      <c r="E610" s="139" t="s">
        <v>1906</v>
      </c>
      <c r="F610" s="139" t="s">
        <v>1907</v>
      </c>
      <c r="G610" s="139" t="s">
        <v>1722</v>
      </c>
    </row>
    <row r="611" spans="1:7">
      <c r="A611" s="139">
        <v>610</v>
      </c>
      <c r="B611" s="139" t="s">
        <v>3630</v>
      </c>
      <c r="C611" s="139" t="s">
        <v>3642</v>
      </c>
      <c r="D611" s="139" t="s">
        <v>3643</v>
      </c>
      <c r="E611" s="139" t="s">
        <v>1911</v>
      </c>
      <c r="F611" s="139" t="s">
        <v>1912</v>
      </c>
      <c r="G611" s="139" t="s">
        <v>1722</v>
      </c>
    </row>
    <row r="612" spans="1:7">
      <c r="A612" s="139">
        <v>611</v>
      </c>
      <c r="B612" s="139" t="s">
        <v>3630</v>
      </c>
      <c r="C612" s="139" t="s">
        <v>3642</v>
      </c>
      <c r="D612" s="139" t="s">
        <v>3643</v>
      </c>
      <c r="E612" s="139" t="s">
        <v>1550</v>
      </c>
      <c r="F612" s="139" t="s">
        <v>1551</v>
      </c>
      <c r="G612" s="139" t="s">
        <v>1552</v>
      </c>
    </row>
    <row r="613" spans="1:7">
      <c r="A613" s="139">
        <v>612</v>
      </c>
      <c r="B613" s="139" t="s">
        <v>3630</v>
      </c>
      <c r="C613" s="139" t="s">
        <v>3642</v>
      </c>
      <c r="D613" s="139" t="s">
        <v>3643</v>
      </c>
      <c r="E613" s="139" t="s">
        <v>1511</v>
      </c>
      <c r="F613" s="139" t="s">
        <v>1512</v>
      </c>
      <c r="G613" s="139" t="s">
        <v>1513</v>
      </c>
    </row>
    <row r="614" spans="1:7">
      <c r="A614" s="139">
        <v>613</v>
      </c>
      <c r="B614" s="139" t="s">
        <v>3630</v>
      </c>
      <c r="C614" s="139" t="s">
        <v>3642</v>
      </c>
      <c r="D614" s="139" t="s">
        <v>3643</v>
      </c>
      <c r="E614" s="139" t="s">
        <v>1913</v>
      </c>
      <c r="F614" s="139" t="s">
        <v>1914</v>
      </c>
      <c r="G614" s="139" t="s">
        <v>1722</v>
      </c>
    </row>
    <row r="615" spans="1:7">
      <c r="A615" s="139">
        <v>614</v>
      </c>
      <c r="B615" s="139" t="s">
        <v>3630</v>
      </c>
      <c r="C615" s="139" t="s">
        <v>3642</v>
      </c>
      <c r="D615" s="139" t="s">
        <v>3643</v>
      </c>
      <c r="E615" s="139" t="s">
        <v>1553</v>
      </c>
      <c r="F615" s="139" t="s">
        <v>1554</v>
      </c>
      <c r="G615" s="139" t="s">
        <v>1555</v>
      </c>
    </row>
    <row r="616" spans="1:7">
      <c r="A616" s="139">
        <v>615</v>
      </c>
      <c r="B616" s="139" t="s">
        <v>3630</v>
      </c>
      <c r="C616" s="139" t="s">
        <v>3644</v>
      </c>
      <c r="D616" s="139" t="s">
        <v>3645</v>
      </c>
      <c r="E616" s="139" t="s">
        <v>1906</v>
      </c>
      <c r="F616" s="139" t="s">
        <v>1907</v>
      </c>
      <c r="G616" s="139" t="s">
        <v>1722</v>
      </c>
    </row>
    <row r="617" spans="1:7">
      <c r="A617" s="139">
        <v>616</v>
      </c>
      <c r="B617" s="139" t="s">
        <v>3630</v>
      </c>
      <c r="C617" s="139" t="s">
        <v>3644</v>
      </c>
      <c r="D617" s="139" t="s">
        <v>3645</v>
      </c>
      <c r="E617" s="139" t="s">
        <v>1911</v>
      </c>
      <c r="F617" s="139" t="s">
        <v>1912</v>
      </c>
      <c r="G617" s="139" t="s">
        <v>1722</v>
      </c>
    </row>
    <row r="618" spans="1:7">
      <c r="A618" s="139">
        <v>617</v>
      </c>
      <c r="B618" s="139" t="s">
        <v>3630</v>
      </c>
      <c r="C618" s="139" t="s">
        <v>3644</v>
      </c>
      <c r="D618" s="139" t="s">
        <v>3645</v>
      </c>
      <c r="E618" s="139" t="s">
        <v>1550</v>
      </c>
      <c r="F618" s="139" t="s">
        <v>1551</v>
      </c>
      <c r="G618" s="139" t="s">
        <v>1552</v>
      </c>
    </row>
    <row r="619" spans="1:7">
      <c r="A619" s="139">
        <v>618</v>
      </c>
      <c r="B619" s="139" t="s">
        <v>3630</v>
      </c>
      <c r="C619" s="139" t="s">
        <v>3644</v>
      </c>
      <c r="D619" s="139" t="s">
        <v>3645</v>
      </c>
      <c r="E619" s="139" t="s">
        <v>1511</v>
      </c>
      <c r="F619" s="139" t="s">
        <v>1512</v>
      </c>
      <c r="G619" s="139" t="s">
        <v>1513</v>
      </c>
    </row>
    <row r="620" spans="1:7">
      <c r="A620" s="139">
        <v>619</v>
      </c>
      <c r="B620" s="139" t="s">
        <v>3630</v>
      </c>
      <c r="C620" s="139" t="s">
        <v>3644</v>
      </c>
      <c r="D620" s="139" t="s">
        <v>3645</v>
      </c>
      <c r="E620" s="139" t="s">
        <v>1553</v>
      </c>
      <c r="F620" s="139" t="s">
        <v>1554</v>
      </c>
      <c r="G620" s="139" t="s">
        <v>1555</v>
      </c>
    </row>
    <row r="621" spans="1:7">
      <c r="A621" s="139">
        <v>620</v>
      </c>
      <c r="B621" s="139" t="s">
        <v>3630</v>
      </c>
      <c r="C621" s="139" t="s">
        <v>3646</v>
      </c>
      <c r="D621" s="139" t="s">
        <v>3647</v>
      </c>
      <c r="E621" s="139" t="s">
        <v>1921</v>
      </c>
      <c r="F621" s="139" t="s">
        <v>1922</v>
      </c>
      <c r="G621" s="139" t="s">
        <v>1722</v>
      </c>
    </row>
    <row r="622" spans="1:7">
      <c r="A622" s="139">
        <v>621</v>
      </c>
      <c r="B622" s="139" t="s">
        <v>3630</v>
      </c>
      <c r="C622" s="139" t="s">
        <v>3646</v>
      </c>
      <c r="D622" s="139" t="s">
        <v>3647</v>
      </c>
      <c r="E622" s="139" t="s">
        <v>1906</v>
      </c>
      <c r="F622" s="139" t="s">
        <v>1907</v>
      </c>
      <c r="G622" s="139" t="s">
        <v>1722</v>
      </c>
    </row>
    <row r="623" spans="1:7">
      <c r="A623" s="139">
        <v>622</v>
      </c>
      <c r="B623" s="139" t="s">
        <v>3630</v>
      </c>
      <c r="C623" s="139" t="s">
        <v>3646</v>
      </c>
      <c r="D623" s="139" t="s">
        <v>3647</v>
      </c>
      <c r="E623" s="139" t="s">
        <v>1911</v>
      </c>
      <c r="F623" s="139" t="s">
        <v>1912</v>
      </c>
      <c r="G623" s="139" t="s">
        <v>1722</v>
      </c>
    </row>
    <row r="624" spans="1:7">
      <c r="A624" s="139">
        <v>623</v>
      </c>
      <c r="B624" s="139" t="s">
        <v>3630</v>
      </c>
      <c r="C624" s="139" t="s">
        <v>3646</v>
      </c>
      <c r="D624" s="139" t="s">
        <v>3647</v>
      </c>
      <c r="E624" s="139" t="s">
        <v>1550</v>
      </c>
      <c r="F624" s="139" t="s">
        <v>1551</v>
      </c>
      <c r="G624" s="139" t="s">
        <v>1552</v>
      </c>
    </row>
    <row r="625" spans="1:7">
      <c r="A625" s="139">
        <v>624</v>
      </c>
      <c r="B625" s="139" t="s">
        <v>3630</v>
      </c>
      <c r="C625" s="139" t="s">
        <v>3646</v>
      </c>
      <c r="D625" s="139" t="s">
        <v>3647</v>
      </c>
      <c r="E625" s="139" t="s">
        <v>1511</v>
      </c>
      <c r="F625" s="139" t="s">
        <v>1512</v>
      </c>
      <c r="G625" s="139" t="s">
        <v>1513</v>
      </c>
    </row>
    <row r="626" spans="1:7">
      <c r="A626" s="139">
        <v>625</v>
      </c>
      <c r="B626" s="139" t="s">
        <v>3630</v>
      </c>
      <c r="C626" s="139" t="s">
        <v>3646</v>
      </c>
      <c r="D626" s="139" t="s">
        <v>3647</v>
      </c>
      <c r="E626" s="139" t="s">
        <v>1553</v>
      </c>
      <c r="F626" s="139" t="s">
        <v>1554</v>
      </c>
      <c r="G626" s="139" t="s">
        <v>1555</v>
      </c>
    </row>
    <row r="627" spans="1:7">
      <c r="A627" s="139">
        <v>626</v>
      </c>
      <c r="B627" s="139" t="s">
        <v>3630</v>
      </c>
      <c r="C627" s="139" t="s">
        <v>3648</v>
      </c>
      <c r="D627" s="139" t="s">
        <v>3649</v>
      </c>
      <c r="E627" s="139" t="s">
        <v>1906</v>
      </c>
      <c r="F627" s="139" t="s">
        <v>1907</v>
      </c>
      <c r="G627" s="139" t="s">
        <v>1722</v>
      </c>
    </row>
    <row r="628" spans="1:7">
      <c r="A628" s="139">
        <v>627</v>
      </c>
      <c r="B628" s="139" t="s">
        <v>3630</v>
      </c>
      <c r="C628" s="139" t="s">
        <v>3648</v>
      </c>
      <c r="D628" s="139" t="s">
        <v>3649</v>
      </c>
      <c r="E628" s="139" t="s">
        <v>1911</v>
      </c>
      <c r="F628" s="139" t="s">
        <v>1912</v>
      </c>
      <c r="G628" s="139" t="s">
        <v>1722</v>
      </c>
    </row>
    <row r="629" spans="1:7">
      <c r="A629" s="139">
        <v>628</v>
      </c>
      <c r="B629" s="139" t="s">
        <v>3630</v>
      </c>
      <c r="C629" s="139" t="s">
        <v>3648</v>
      </c>
      <c r="D629" s="139" t="s">
        <v>3649</v>
      </c>
      <c r="E629" s="139" t="s">
        <v>1550</v>
      </c>
      <c r="F629" s="139" t="s">
        <v>1551</v>
      </c>
      <c r="G629" s="139" t="s">
        <v>1552</v>
      </c>
    </row>
    <row r="630" spans="1:7">
      <c r="A630" s="139">
        <v>629</v>
      </c>
      <c r="B630" s="139" t="s">
        <v>3630</v>
      </c>
      <c r="C630" s="139" t="s">
        <v>3648</v>
      </c>
      <c r="D630" s="139" t="s">
        <v>3649</v>
      </c>
      <c r="E630" s="139" t="s">
        <v>1511</v>
      </c>
      <c r="F630" s="139" t="s">
        <v>1512</v>
      </c>
      <c r="G630" s="139" t="s">
        <v>1513</v>
      </c>
    </row>
    <row r="631" spans="1:7">
      <c r="A631" s="139">
        <v>630</v>
      </c>
      <c r="B631" s="139" t="s">
        <v>3630</v>
      </c>
      <c r="C631" s="139" t="s">
        <v>3648</v>
      </c>
      <c r="D631" s="139" t="s">
        <v>3649</v>
      </c>
      <c r="E631" s="139" t="s">
        <v>1553</v>
      </c>
      <c r="F631" s="139" t="s">
        <v>1554</v>
      </c>
      <c r="G631" s="139" t="s">
        <v>1555</v>
      </c>
    </row>
    <row r="632" spans="1:7">
      <c r="A632" s="139">
        <v>631</v>
      </c>
      <c r="B632" s="139" t="s">
        <v>3650</v>
      </c>
      <c r="C632" s="139" t="s">
        <v>3650</v>
      </c>
      <c r="D632" s="139" t="s">
        <v>3651</v>
      </c>
      <c r="E632" s="139" t="s">
        <v>1501</v>
      </c>
      <c r="F632" s="139" t="s">
        <v>1502</v>
      </c>
      <c r="G632" s="139" t="s">
        <v>1503</v>
      </c>
    </row>
    <row r="633" spans="1:7">
      <c r="A633" s="139">
        <v>632</v>
      </c>
      <c r="B633" s="139" t="s">
        <v>3650</v>
      </c>
      <c r="C633" s="139" t="s">
        <v>3650</v>
      </c>
      <c r="D633" s="139" t="s">
        <v>3651</v>
      </c>
      <c r="E633" s="139" t="s">
        <v>1504</v>
      </c>
      <c r="F633" s="139" t="s">
        <v>1502</v>
      </c>
      <c r="G633" s="139" t="s">
        <v>1505</v>
      </c>
    </row>
    <row r="634" spans="1:7">
      <c r="A634" s="139">
        <v>633</v>
      </c>
      <c r="B634" s="139" t="s">
        <v>3650</v>
      </c>
      <c r="C634" s="139" t="s">
        <v>3650</v>
      </c>
      <c r="D634" s="139" t="s">
        <v>3651</v>
      </c>
      <c r="E634" s="139" t="s">
        <v>1511</v>
      </c>
      <c r="F634" s="139" t="s">
        <v>1512</v>
      </c>
      <c r="G634" s="139" t="s">
        <v>1513</v>
      </c>
    </row>
    <row r="635" spans="1:7">
      <c r="A635" s="139">
        <v>634</v>
      </c>
      <c r="B635" s="139" t="s">
        <v>3650</v>
      </c>
      <c r="C635" s="139" t="s">
        <v>3652</v>
      </c>
      <c r="D635" s="139" t="s">
        <v>3653</v>
      </c>
      <c r="E635" s="139" t="s">
        <v>1923</v>
      </c>
      <c r="F635" s="139" t="s">
        <v>1924</v>
      </c>
      <c r="G635" s="139" t="s">
        <v>1543</v>
      </c>
    </row>
    <row r="636" spans="1:7">
      <c r="A636" s="139">
        <v>635</v>
      </c>
      <c r="B636" s="139" t="s">
        <v>3650</v>
      </c>
      <c r="C636" s="139" t="s">
        <v>3652</v>
      </c>
      <c r="D636" s="139" t="s">
        <v>3653</v>
      </c>
      <c r="E636" s="139" t="s">
        <v>1925</v>
      </c>
      <c r="F636" s="139" t="s">
        <v>1926</v>
      </c>
      <c r="G636" s="139" t="s">
        <v>1543</v>
      </c>
    </row>
    <row r="637" spans="1:7">
      <c r="A637" s="139">
        <v>636</v>
      </c>
      <c r="B637" s="139" t="s">
        <v>3650</v>
      </c>
      <c r="C637" s="139" t="s">
        <v>3652</v>
      </c>
      <c r="D637" s="139" t="s">
        <v>3653</v>
      </c>
      <c r="E637" s="139" t="s">
        <v>1927</v>
      </c>
      <c r="F637" s="139" t="s">
        <v>1928</v>
      </c>
      <c r="G637" s="139" t="s">
        <v>1543</v>
      </c>
    </row>
    <row r="638" spans="1:7">
      <c r="A638" s="139">
        <v>637</v>
      </c>
      <c r="B638" s="139" t="s">
        <v>3650</v>
      </c>
      <c r="C638" s="139" t="s">
        <v>3652</v>
      </c>
      <c r="D638" s="139" t="s">
        <v>3653</v>
      </c>
      <c r="E638" s="139" t="s">
        <v>1929</v>
      </c>
      <c r="F638" s="139" t="s">
        <v>1930</v>
      </c>
      <c r="G638" s="139" t="s">
        <v>1543</v>
      </c>
    </row>
    <row r="639" spans="1:7">
      <c r="A639" s="139">
        <v>638</v>
      </c>
      <c r="B639" s="139" t="s">
        <v>3650</v>
      </c>
      <c r="C639" s="139" t="s">
        <v>3652</v>
      </c>
      <c r="D639" s="139" t="s">
        <v>3653</v>
      </c>
      <c r="E639" s="139" t="s">
        <v>1931</v>
      </c>
      <c r="F639" s="139" t="s">
        <v>1932</v>
      </c>
      <c r="G639" s="139" t="s">
        <v>1543</v>
      </c>
    </row>
    <row r="640" spans="1:7">
      <c r="A640" s="139">
        <v>639</v>
      </c>
      <c r="B640" s="139" t="s">
        <v>3650</v>
      </c>
      <c r="C640" s="139" t="s">
        <v>3652</v>
      </c>
      <c r="D640" s="139" t="s">
        <v>3653</v>
      </c>
      <c r="E640" s="139" t="s">
        <v>1933</v>
      </c>
      <c r="F640" s="139" t="s">
        <v>1934</v>
      </c>
      <c r="G640" s="139" t="s">
        <v>1543</v>
      </c>
    </row>
    <row r="641" spans="1:7">
      <c r="A641" s="139">
        <v>640</v>
      </c>
      <c r="B641" s="139" t="s">
        <v>3650</v>
      </c>
      <c r="C641" s="139" t="s">
        <v>3652</v>
      </c>
      <c r="D641" s="139" t="s">
        <v>3653</v>
      </c>
      <c r="E641" s="139" t="s">
        <v>1935</v>
      </c>
      <c r="F641" s="139" t="s">
        <v>1926</v>
      </c>
      <c r="G641" s="139" t="s">
        <v>1568</v>
      </c>
    </row>
    <row r="642" spans="1:7">
      <c r="A642" s="139">
        <v>641</v>
      </c>
      <c r="B642" s="139" t="s">
        <v>3650</v>
      </c>
      <c r="C642" s="139" t="s">
        <v>3652</v>
      </c>
      <c r="D642" s="139" t="s">
        <v>3653</v>
      </c>
      <c r="E642" s="139" t="s">
        <v>1501</v>
      </c>
      <c r="F642" s="139" t="s">
        <v>1502</v>
      </c>
      <c r="G642" s="139" t="s">
        <v>1503</v>
      </c>
    </row>
    <row r="643" spans="1:7">
      <c r="A643" s="139">
        <v>642</v>
      </c>
      <c r="B643" s="139" t="s">
        <v>3650</v>
      </c>
      <c r="C643" s="139" t="s">
        <v>3652</v>
      </c>
      <c r="D643" s="139" t="s">
        <v>3653</v>
      </c>
      <c r="E643" s="139" t="s">
        <v>1504</v>
      </c>
      <c r="F643" s="139" t="s">
        <v>1502</v>
      </c>
      <c r="G643" s="139" t="s">
        <v>1505</v>
      </c>
    </row>
    <row r="644" spans="1:7">
      <c r="A644" s="139">
        <v>643</v>
      </c>
      <c r="B644" s="139" t="s">
        <v>3650</v>
      </c>
      <c r="C644" s="139" t="s">
        <v>3652</v>
      </c>
      <c r="D644" s="139" t="s">
        <v>3653</v>
      </c>
      <c r="E644" s="139" t="s">
        <v>1936</v>
      </c>
      <c r="F644" s="139" t="s">
        <v>1937</v>
      </c>
      <c r="G644" s="139" t="s">
        <v>1543</v>
      </c>
    </row>
    <row r="645" spans="1:7">
      <c r="A645" s="139">
        <v>644</v>
      </c>
      <c r="B645" s="139" t="s">
        <v>3650</v>
      </c>
      <c r="C645" s="139" t="s">
        <v>3652</v>
      </c>
      <c r="D645" s="139" t="s">
        <v>3653</v>
      </c>
      <c r="E645" s="139" t="s">
        <v>1938</v>
      </c>
      <c r="F645" s="139" t="s">
        <v>1939</v>
      </c>
      <c r="G645" s="139" t="s">
        <v>1543</v>
      </c>
    </row>
    <row r="646" spans="1:7">
      <c r="A646" s="139">
        <v>645</v>
      </c>
      <c r="B646" s="139" t="s">
        <v>3650</v>
      </c>
      <c r="C646" s="139" t="s">
        <v>3652</v>
      </c>
      <c r="D646" s="139" t="s">
        <v>3653</v>
      </c>
      <c r="E646" s="139" t="s">
        <v>1940</v>
      </c>
      <c r="F646" s="139" t="s">
        <v>1941</v>
      </c>
      <c r="G646" s="139" t="s">
        <v>1543</v>
      </c>
    </row>
    <row r="647" spans="1:7">
      <c r="A647" s="139">
        <v>646</v>
      </c>
      <c r="B647" s="139" t="s">
        <v>3650</v>
      </c>
      <c r="C647" s="139" t="s">
        <v>3652</v>
      </c>
      <c r="D647" s="139" t="s">
        <v>3653</v>
      </c>
      <c r="E647" s="139" t="s">
        <v>1942</v>
      </c>
      <c r="F647" s="139" t="s">
        <v>1943</v>
      </c>
      <c r="G647" s="139" t="s">
        <v>1543</v>
      </c>
    </row>
    <row r="648" spans="1:7">
      <c r="A648" s="139">
        <v>647</v>
      </c>
      <c r="B648" s="139" t="s">
        <v>3650</v>
      </c>
      <c r="C648" s="139" t="s">
        <v>3652</v>
      </c>
      <c r="D648" s="139" t="s">
        <v>3653</v>
      </c>
      <c r="E648" s="139" t="s">
        <v>1944</v>
      </c>
      <c r="F648" s="139" t="s">
        <v>1945</v>
      </c>
      <c r="G648" s="139" t="s">
        <v>1543</v>
      </c>
    </row>
    <row r="649" spans="1:7">
      <c r="A649" s="139">
        <v>648</v>
      </c>
      <c r="B649" s="139" t="s">
        <v>3650</v>
      </c>
      <c r="C649" s="139" t="s">
        <v>3652</v>
      </c>
      <c r="D649" s="139" t="s">
        <v>3653</v>
      </c>
      <c r="E649" s="139" t="s">
        <v>1946</v>
      </c>
      <c r="F649" s="139" t="s">
        <v>1947</v>
      </c>
      <c r="G649" s="139" t="s">
        <v>1543</v>
      </c>
    </row>
    <row r="650" spans="1:7">
      <c r="A650" s="139">
        <v>649</v>
      </c>
      <c r="B650" s="139" t="s">
        <v>3650</v>
      </c>
      <c r="C650" s="139" t="s">
        <v>3652</v>
      </c>
      <c r="D650" s="139" t="s">
        <v>3653</v>
      </c>
      <c r="E650" s="139" t="s">
        <v>1948</v>
      </c>
      <c r="F650" s="139" t="s">
        <v>1949</v>
      </c>
      <c r="G650" s="139" t="s">
        <v>1950</v>
      </c>
    </row>
    <row r="651" spans="1:7">
      <c r="A651" s="139">
        <v>650</v>
      </c>
      <c r="B651" s="139" t="s">
        <v>3650</v>
      </c>
      <c r="C651" s="139" t="s">
        <v>3652</v>
      </c>
      <c r="D651" s="139" t="s">
        <v>3653</v>
      </c>
      <c r="E651" s="139" t="s">
        <v>1951</v>
      </c>
      <c r="F651" s="139" t="s">
        <v>1952</v>
      </c>
      <c r="G651" s="139" t="s">
        <v>1953</v>
      </c>
    </row>
    <row r="652" spans="1:7">
      <c r="A652" s="139">
        <v>651</v>
      </c>
      <c r="B652" s="139" t="s">
        <v>3650</v>
      </c>
      <c r="C652" s="139" t="s">
        <v>3652</v>
      </c>
      <c r="D652" s="139" t="s">
        <v>3653</v>
      </c>
      <c r="E652" s="139" t="s">
        <v>1954</v>
      </c>
      <c r="F652" s="139" t="s">
        <v>1955</v>
      </c>
      <c r="G652" s="139" t="s">
        <v>1956</v>
      </c>
    </row>
    <row r="653" spans="1:7">
      <c r="A653" s="139">
        <v>652</v>
      </c>
      <c r="B653" s="139" t="s">
        <v>3650</v>
      </c>
      <c r="C653" s="139" t="s">
        <v>3652</v>
      </c>
      <c r="D653" s="139" t="s">
        <v>3653</v>
      </c>
      <c r="E653" s="139" t="s">
        <v>1957</v>
      </c>
      <c r="F653" s="139" t="s">
        <v>1958</v>
      </c>
      <c r="G653" s="139" t="s">
        <v>1959</v>
      </c>
    </row>
    <row r="654" spans="1:7">
      <c r="A654" s="139">
        <v>653</v>
      </c>
      <c r="B654" s="139" t="s">
        <v>3650</v>
      </c>
      <c r="C654" s="139" t="s">
        <v>3652</v>
      </c>
      <c r="D654" s="139" t="s">
        <v>3653</v>
      </c>
      <c r="E654" s="139" t="s">
        <v>1960</v>
      </c>
      <c r="F654" s="139" t="s">
        <v>1961</v>
      </c>
      <c r="G654" s="139" t="s">
        <v>1543</v>
      </c>
    </row>
    <row r="655" spans="1:7">
      <c r="A655" s="139">
        <v>654</v>
      </c>
      <c r="B655" s="139" t="s">
        <v>3650</v>
      </c>
      <c r="C655" s="139" t="s">
        <v>3652</v>
      </c>
      <c r="D655" s="139" t="s">
        <v>3653</v>
      </c>
      <c r="E655" s="139" t="s">
        <v>1630</v>
      </c>
      <c r="F655" s="139" t="s">
        <v>1561</v>
      </c>
      <c r="G655" s="139" t="s">
        <v>1631</v>
      </c>
    </row>
    <row r="656" spans="1:7">
      <c r="A656" s="139">
        <v>655</v>
      </c>
      <c r="B656" s="139" t="s">
        <v>3650</v>
      </c>
      <c r="C656" s="139" t="s">
        <v>3652</v>
      </c>
      <c r="D656" s="139" t="s">
        <v>3653</v>
      </c>
      <c r="E656" s="139" t="s">
        <v>1962</v>
      </c>
      <c r="F656" s="139" t="s">
        <v>1963</v>
      </c>
      <c r="G656" s="139" t="s">
        <v>1568</v>
      </c>
    </row>
    <row r="657" spans="1:7">
      <c r="A657" s="139">
        <v>656</v>
      </c>
      <c r="B657" s="139" t="s">
        <v>3650</v>
      </c>
      <c r="C657" s="139" t="s">
        <v>3652</v>
      </c>
      <c r="D657" s="139" t="s">
        <v>3653</v>
      </c>
      <c r="E657" s="139" t="s">
        <v>1964</v>
      </c>
      <c r="F657" s="139" t="s">
        <v>1965</v>
      </c>
      <c r="G657" s="139" t="s">
        <v>1543</v>
      </c>
    </row>
    <row r="658" spans="1:7">
      <c r="A658" s="139">
        <v>657</v>
      </c>
      <c r="B658" s="139" t="s">
        <v>3650</v>
      </c>
      <c r="C658" s="139" t="s">
        <v>3652</v>
      </c>
      <c r="D658" s="139" t="s">
        <v>3653</v>
      </c>
      <c r="E658" s="139" t="s">
        <v>1966</v>
      </c>
      <c r="F658" s="139" t="s">
        <v>1967</v>
      </c>
      <c r="G658" s="139" t="s">
        <v>1543</v>
      </c>
    </row>
    <row r="659" spans="1:7">
      <c r="A659" s="139">
        <v>658</v>
      </c>
      <c r="B659" s="139" t="s">
        <v>3650</v>
      </c>
      <c r="C659" s="139" t="s">
        <v>3652</v>
      </c>
      <c r="D659" s="139" t="s">
        <v>3653</v>
      </c>
      <c r="E659" s="139" t="s">
        <v>1968</v>
      </c>
      <c r="F659" s="139" t="s">
        <v>1969</v>
      </c>
      <c r="G659" s="139" t="s">
        <v>1568</v>
      </c>
    </row>
    <row r="660" spans="1:7">
      <c r="A660" s="139">
        <v>659</v>
      </c>
      <c r="B660" s="139" t="s">
        <v>3650</v>
      </c>
      <c r="C660" s="139" t="s">
        <v>3652</v>
      </c>
      <c r="D660" s="139" t="s">
        <v>3653</v>
      </c>
      <c r="E660" s="139" t="s">
        <v>1970</v>
      </c>
      <c r="F660" s="139" t="s">
        <v>1971</v>
      </c>
      <c r="G660" s="139" t="s">
        <v>1543</v>
      </c>
    </row>
    <row r="661" spans="1:7">
      <c r="A661" s="139">
        <v>660</v>
      </c>
      <c r="B661" s="139" t="s">
        <v>3650</v>
      </c>
      <c r="C661" s="139" t="s">
        <v>3652</v>
      </c>
      <c r="D661" s="139" t="s">
        <v>3653</v>
      </c>
      <c r="E661" s="139" t="s">
        <v>1972</v>
      </c>
      <c r="F661" s="139" t="s">
        <v>1973</v>
      </c>
      <c r="G661" s="139" t="s">
        <v>1543</v>
      </c>
    </row>
    <row r="662" spans="1:7">
      <c r="A662" s="139">
        <v>661</v>
      </c>
      <c r="B662" s="139" t="s">
        <v>3650</v>
      </c>
      <c r="C662" s="139" t="s">
        <v>3652</v>
      </c>
      <c r="D662" s="139" t="s">
        <v>3653</v>
      </c>
      <c r="E662" s="139" t="s">
        <v>1974</v>
      </c>
      <c r="F662" s="139" t="s">
        <v>1975</v>
      </c>
      <c r="G662" s="139" t="s">
        <v>1543</v>
      </c>
    </row>
    <row r="663" spans="1:7">
      <c r="A663" s="139">
        <v>662</v>
      </c>
      <c r="B663" s="139" t="s">
        <v>3650</v>
      </c>
      <c r="C663" s="139" t="s">
        <v>3652</v>
      </c>
      <c r="D663" s="139" t="s">
        <v>3653</v>
      </c>
      <c r="E663" s="139" t="s">
        <v>1976</v>
      </c>
      <c r="F663" s="139" t="s">
        <v>1977</v>
      </c>
      <c r="G663" s="139" t="s">
        <v>1543</v>
      </c>
    </row>
    <row r="664" spans="1:7">
      <c r="A664" s="139">
        <v>663</v>
      </c>
      <c r="B664" s="139" t="s">
        <v>3650</v>
      </c>
      <c r="C664" s="139" t="s">
        <v>3652</v>
      </c>
      <c r="D664" s="139" t="s">
        <v>3653</v>
      </c>
      <c r="E664" s="139" t="s">
        <v>1978</v>
      </c>
      <c r="F664" s="139" t="s">
        <v>1979</v>
      </c>
      <c r="G664" s="139" t="s">
        <v>1980</v>
      </c>
    </row>
    <row r="665" spans="1:7">
      <c r="A665" s="139">
        <v>664</v>
      </c>
      <c r="B665" s="139" t="s">
        <v>3650</v>
      </c>
      <c r="C665" s="139" t="s">
        <v>3652</v>
      </c>
      <c r="D665" s="139" t="s">
        <v>3653</v>
      </c>
      <c r="E665" s="139" t="s">
        <v>1981</v>
      </c>
      <c r="F665" s="139" t="s">
        <v>1979</v>
      </c>
      <c r="G665" s="139" t="s">
        <v>1982</v>
      </c>
    </row>
    <row r="666" spans="1:7">
      <c r="A666" s="139">
        <v>665</v>
      </c>
      <c r="B666" s="139" t="s">
        <v>3650</v>
      </c>
      <c r="C666" s="139" t="s">
        <v>3652</v>
      </c>
      <c r="D666" s="139" t="s">
        <v>3653</v>
      </c>
      <c r="E666" s="139" t="s">
        <v>1511</v>
      </c>
      <c r="F666" s="139" t="s">
        <v>1512</v>
      </c>
      <c r="G666" s="139" t="s">
        <v>1513</v>
      </c>
    </row>
    <row r="667" spans="1:7">
      <c r="A667" s="139">
        <v>666</v>
      </c>
      <c r="B667" s="139" t="s">
        <v>3650</v>
      </c>
      <c r="C667" s="139" t="s">
        <v>3652</v>
      </c>
      <c r="D667" s="139" t="s">
        <v>3653</v>
      </c>
      <c r="E667" s="139" t="s">
        <v>1983</v>
      </c>
      <c r="F667" s="139" t="s">
        <v>1984</v>
      </c>
      <c r="G667" s="139" t="s">
        <v>1980</v>
      </c>
    </row>
    <row r="668" spans="1:7">
      <c r="A668" s="139">
        <v>667</v>
      </c>
      <c r="B668" s="139" t="s">
        <v>3650</v>
      </c>
      <c r="C668" s="139" t="s">
        <v>3652</v>
      </c>
      <c r="D668" s="139" t="s">
        <v>3653</v>
      </c>
      <c r="E668" s="139" t="s">
        <v>1985</v>
      </c>
      <c r="F668" s="139" t="s">
        <v>1986</v>
      </c>
      <c r="G668" s="139" t="s">
        <v>1609</v>
      </c>
    </row>
    <row r="669" spans="1:7">
      <c r="A669" s="139">
        <v>668</v>
      </c>
      <c r="B669" s="139" t="s">
        <v>3650</v>
      </c>
      <c r="C669" s="139" t="s">
        <v>3652</v>
      </c>
      <c r="D669" s="139" t="s">
        <v>3653</v>
      </c>
      <c r="E669" s="139" t="s">
        <v>1761</v>
      </c>
      <c r="F669" s="139" t="s">
        <v>1762</v>
      </c>
      <c r="G669" s="139" t="s">
        <v>1763</v>
      </c>
    </row>
    <row r="670" spans="1:7">
      <c r="A670" s="139">
        <v>669</v>
      </c>
      <c r="B670" s="139" t="s">
        <v>3650</v>
      </c>
      <c r="C670" s="139" t="s">
        <v>3652</v>
      </c>
      <c r="D670" s="139" t="s">
        <v>3653</v>
      </c>
      <c r="E670" s="139" t="s">
        <v>1987</v>
      </c>
      <c r="F670" s="139" t="s">
        <v>1554</v>
      </c>
      <c r="G670" s="139" t="s">
        <v>1988</v>
      </c>
    </row>
    <row r="671" spans="1:7">
      <c r="A671" s="139">
        <v>670</v>
      </c>
      <c r="B671" s="139" t="s">
        <v>3650</v>
      </c>
      <c r="C671" s="139" t="s">
        <v>3654</v>
      </c>
      <c r="D671" s="139" t="s">
        <v>3655</v>
      </c>
      <c r="E671" s="139" t="s">
        <v>1931</v>
      </c>
      <c r="F671" s="139" t="s">
        <v>1932</v>
      </c>
      <c r="G671" s="139" t="s">
        <v>1543</v>
      </c>
    </row>
    <row r="672" spans="1:7">
      <c r="A672" s="139">
        <v>671</v>
      </c>
      <c r="B672" s="139" t="s">
        <v>3650</v>
      </c>
      <c r="C672" s="139" t="s">
        <v>3654</v>
      </c>
      <c r="D672" s="139" t="s">
        <v>3655</v>
      </c>
      <c r="E672" s="139" t="s">
        <v>1501</v>
      </c>
      <c r="F672" s="139" t="s">
        <v>1502</v>
      </c>
      <c r="G672" s="139" t="s">
        <v>1503</v>
      </c>
    </row>
    <row r="673" spans="1:7">
      <c r="A673" s="139">
        <v>672</v>
      </c>
      <c r="B673" s="139" t="s">
        <v>3650</v>
      </c>
      <c r="C673" s="139" t="s">
        <v>3654</v>
      </c>
      <c r="D673" s="139" t="s">
        <v>3655</v>
      </c>
      <c r="E673" s="139" t="s">
        <v>1504</v>
      </c>
      <c r="F673" s="139" t="s">
        <v>1502</v>
      </c>
      <c r="G673" s="139" t="s">
        <v>1505</v>
      </c>
    </row>
    <row r="674" spans="1:7">
      <c r="A674" s="139">
        <v>673</v>
      </c>
      <c r="B674" s="139" t="s">
        <v>3650</v>
      </c>
      <c r="C674" s="139" t="s">
        <v>3654</v>
      </c>
      <c r="D674" s="139" t="s">
        <v>3655</v>
      </c>
      <c r="E674" s="139" t="s">
        <v>1989</v>
      </c>
      <c r="F674" s="139" t="s">
        <v>1990</v>
      </c>
      <c r="G674" s="139" t="s">
        <v>1543</v>
      </c>
    </row>
    <row r="675" spans="1:7">
      <c r="A675" s="139">
        <v>674</v>
      </c>
      <c r="B675" s="139" t="s">
        <v>3650</v>
      </c>
      <c r="C675" s="139" t="s">
        <v>3654</v>
      </c>
      <c r="D675" s="139" t="s">
        <v>3655</v>
      </c>
      <c r="E675" s="139" t="s">
        <v>1951</v>
      </c>
      <c r="F675" s="139" t="s">
        <v>1952</v>
      </c>
      <c r="G675" s="139" t="s">
        <v>1953</v>
      </c>
    </row>
    <row r="676" spans="1:7">
      <c r="A676" s="139">
        <v>675</v>
      </c>
      <c r="B676" s="139" t="s">
        <v>3650</v>
      </c>
      <c r="C676" s="139" t="s">
        <v>3654</v>
      </c>
      <c r="D676" s="139" t="s">
        <v>3655</v>
      </c>
      <c r="E676" s="139" t="s">
        <v>1630</v>
      </c>
      <c r="F676" s="139" t="s">
        <v>1561</v>
      </c>
      <c r="G676" s="139" t="s">
        <v>1631</v>
      </c>
    </row>
    <row r="677" spans="1:7">
      <c r="A677" s="139">
        <v>676</v>
      </c>
      <c r="B677" s="139" t="s">
        <v>3650</v>
      </c>
      <c r="C677" s="139" t="s">
        <v>3654</v>
      </c>
      <c r="D677" s="139" t="s">
        <v>3655</v>
      </c>
      <c r="E677" s="139" t="s">
        <v>1991</v>
      </c>
      <c r="F677" s="139" t="s">
        <v>1992</v>
      </c>
      <c r="G677" s="139" t="s">
        <v>1543</v>
      </c>
    </row>
    <row r="678" spans="1:7">
      <c r="A678" s="139">
        <v>677</v>
      </c>
      <c r="B678" s="139" t="s">
        <v>3650</v>
      </c>
      <c r="C678" s="139" t="s">
        <v>3654</v>
      </c>
      <c r="D678" s="139" t="s">
        <v>3655</v>
      </c>
      <c r="E678" s="139" t="s">
        <v>1993</v>
      </c>
      <c r="F678" s="139" t="s">
        <v>1994</v>
      </c>
      <c r="G678" s="139" t="s">
        <v>1543</v>
      </c>
    </row>
    <row r="679" spans="1:7">
      <c r="A679" s="139">
        <v>678</v>
      </c>
      <c r="B679" s="139" t="s">
        <v>3650</v>
      </c>
      <c r="C679" s="139" t="s">
        <v>3654</v>
      </c>
      <c r="D679" s="139" t="s">
        <v>3655</v>
      </c>
      <c r="E679" s="139" t="s">
        <v>1511</v>
      </c>
      <c r="F679" s="139" t="s">
        <v>1512</v>
      </c>
      <c r="G679" s="139" t="s">
        <v>1513</v>
      </c>
    </row>
    <row r="680" spans="1:7">
      <c r="A680" s="139">
        <v>679</v>
      </c>
      <c r="B680" s="139" t="s">
        <v>3650</v>
      </c>
      <c r="C680" s="139" t="s">
        <v>3654</v>
      </c>
      <c r="D680" s="139" t="s">
        <v>3655</v>
      </c>
      <c r="E680" s="139" t="s">
        <v>1995</v>
      </c>
      <c r="F680" s="139" t="s">
        <v>1996</v>
      </c>
      <c r="G680" s="139" t="s">
        <v>1543</v>
      </c>
    </row>
    <row r="681" spans="1:7">
      <c r="A681" s="139">
        <v>680</v>
      </c>
      <c r="B681" s="139" t="s">
        <v>3650</v>
      </c>
      <c r="C681" s="139" t="s">
        <v>3654</v>
      </c>
      <c r="D681" s="139" t="s">
        <v>3655</v>
      </c>
      <c r="E681" s="139" t="s">
        <v>1761</v>
      </c>
      <c r="F681" s="139" t="s">
        <v>1762</v>
      </c>
      <c r="G681" s="139" t="s">
        <v>1763</v>
      </c>
    </row>
    <row r="682" spans="1:7">
      <c r="A682" s="139">
        <v>681</v>
      </c>
      <c r="B682" s="139" t="s">
        <v>3650</v>
      </c>
      <c r="C682" s="139" t="s">
        <v>3654</v>
      </c>
      <c r="D682" s="139" t="s">
        <v>3655</v>
      </c>
      <c r="E682" s="139" t="s">
        <v>1987</v>
      </c>
      <c r="F682" s="139" t="s">
        <v>1554</v>
      </c>
      <c r="G682" s="139" t="s">
        <v>1988</v>
      </c>
    </row>
    <row r="683" spans="1:7">
      <c r="A683" s="139">
        <v>682</v>
      </c>
      <c r="B683" s="139" t="s">
        <v>3650</v>
      </c>
      <c r="C683" s="139" t="s">
        <v>3656</v>
      </c>
      <c r="D683" s="139" t="s">
        <v>3657</v>
      </c>
      <c r="E683" s="139" t="s">
        <v>1997</v>
      </c>
      <c r="F683" s="139" t="s">
        <v>1998</v>
      </c>
      <c r="G683" s="139" t="s">
        <v>1543</v>
      </c>
    </row>
    <row r="684" spans="1:7">
      <c r="A684" s="139">
        <v>683</v>
      </c>
      <c r="B684" s="139" t="s">
        <v>3650</v>
      </c>
      <c r="C684" s="139" t="s">
        <v>3656</v>
      </c>
      <c r="D684" s="139" t="s">
        <v>3657</v>
      </c>
      <c r="E684" s="139" t="s">
        <v>1931</v>
      </c>
      <c r="F684" s="139" t="s">
        <v>1932</v>
      </c>
      <c r="G684" s="139" t="s">
        <v>1543</v>
      </c>
    </row>
    <row r="685" spans="1:7">
      <c r="A685" s="139">
        <v>684</v>
      </c>
      <c r="B685" s="139" t="s">
        <v>3650</v>
      </c>
      <c r="C685" s="139" t="s">
        <v>3656</v>
      </c>
      <c r="D685" s="139" t="s">
        <v>3657</v>
      </c>
      <c r="E685" s="139" t="s">
        <v>1501</v>
      </c>
      <c r="F685" s="139" t="s">
        <v>1502</v>
      </c>
      <c r="G685" s="139" t="s">
        <v>1503</v>
      </c>
    </row>
    <row r="686" spans="1:7">
      <c r="A686" s="139">
        <v>685</v>
      </c>
      <c r="B686" s="139" t="s">
        <v>3650</v>
      </c>
      <c r="C686" s="139" t="s">
        <v>3656</v>
      </c>
      <c r="D686" s="139" t="s">
        <v>3657</v>
      </c>
      <c r="E686" s="139" t="s">
        <v>1504</v>
      </c>
      <c r="F686" s="139" t="s">
        <v>1502</v>
      </c>
      <c r="G686" s="139" t="s">
        <v>1505</v>
      </c>
    </row>
    <row r="687" spans="1:7">
      <c r="A687" s="139">
        <v>686</v>
      </c>
      <c r="B687" s="139" t="s">
        <v>3650</v>
      </c>
      <c r="C687" s="139" t="s">
        <v>3656</v>
      </c>
      <c r="D687" s="139" t="s">
        <v>3657</v>
      </c>
      <c r="E687" s="139" t="s">
        <v>1951</v>
      </c>
      <c r="F687" s="139" t="s">
        <v>1952</v>
      </c>
      <c r="G687" s="139" t="s">
        <v>1953</v>
      </c>
    </row>
    <row r="688" spans="1:7">
      <c r="A688" s="139">
        <v>687</v>
      </c>
      <c r="B688" s="139" t="s">
        <v>3650</v>
      </c>
      <c r="C688" s="139" t="s">
        <v>3656</v>
      </c>
      <c r="D688" s="139" t="s">
        <v>3657</v>
      </c>
      <c r="E688" s="139" t="s">
        <v>1630</v>
      </c>
      <c r="F688" s="139" t="s">
        <v>1561</v>
      </c>
      <c r="G688" s="139" t="s">
        <v>1631</v>
      </c>
    </row>
    <row r="689" spans="1:7">
      <c r="A689" s="139">
        <v>688</v>
      </c>
      <c r="B689" s="139" t="s">
        <v>3650</v>
      </c>
      <c r="C689" s="139" t="s">
        <v>3656</v>
      </c>
      <c r="D689" s="139" t="s">
        <v>3657</v>
      </c>
      <c r="E689" s="139" t="s">
        <v>1511</v>
      </c>
      <c r="F689" s="139" t="s">
        <v>1512</v>
      </c>
      <c r="G689" s="139" t="s">
        <v>1513</v>
      </c>
    </row>
    <row r="690" spans="1:7">
      <c r="A690" s="139">
        <v>689</v>
      </c>
      <c r="B690" s="139" t="s">
        <v>3650</v>
      </c>
      <c r="C690" s="139" t="s">
        <v>3656</v>
      </c>
      <c r="D690" s="139" t="s">
        <v>3657</v>
      </c>
      <c r="E690" s="139" t="s">
        <v>1761</v>
      </c>
      <c r="F690" s="139" t="s">
        <v>1762</v>
      </c>
      <c r="G690" s="139" t="s">
        <v>1763</v>
      </c>
    </row>
    <row r="691" spans="1:7">
      <c r="A691" s="139">
        <v>690</v>
      </c>
      <c r="B691" s="139" t="s">
        <v>3650</v>
      </c>
      <c r="C691" s="139" t="s">
        <v>3656</v>
      </c>
      <c r="D691" s="139" t="s">
        <v>3657</v>
      </c>
      <c r="E691" s="139" t="s">
        <v>1987</v>
      </c>
      <c r="F691" s="139" t="s">
        <v>1554</v>
      </c>
      <c r="G691" s="139" t="s">
        <v>1988</v>
      </c>
    </row>
    <row r="692" spans="1:7">
      <c r="A692" s="139">
        <v>691</v>
      </c>
      <c r="B692" s="139" t="s">
        <v>3650</v>
      </c>
      <c r="C692" s="139" t="s">
        <v>3658</v>
      </c>
      <c r="D692" s="139" t="s">
        <v>3659</v>
      </c>
      <c r="E692" s="139" t="s">
        <v>1931</v>
      </c>
      <c r="F692" s="139" t="s">
        <v>1932</v>
      </c>
      <c r="G692" s="139" t="s">
        <v>1543</v>
      </c>
    </row>
    <row r="693" spans="1:7">
      <c r="A693" s="139">
        <v>692</v>
      </c>
      <c r="B693" s="139" t="s">
        <v>3650</v>
      </c>
      <c r="C693" s="139" t="s">
        <v>3658</v>
      </c>
      <c r="D693" s="139" t="s">
        <v>3659</v>
      </c>
      <c r="E693" s="139" t="s">
        <v>1501</v>
      </c>
      <c r="F693" s="139" t="s">
        <v>1502</v>
      </c>
      <c r="G693" s="139" t="s">
        <v>1503</v>
      </c>
    </row>
    <row r="694" spans="1:7">
      <c r="A694" s="139">
        <v>693</v>
      </c>
      <c r="B694" s="139" t="s">
        <v>3650</v>
      </c>
      <c r="C694" s="139" t="s">
        <v>3658</v>
      </c>
      <c r="D694" s="139" t="s">
        <v>3659</v>
      </c>
      <c r="E694" s="139" t="s">
        <v>1504</v>
      </c>
      <c r="F694" s="139" t="s">
        <v>1502</v>
      </c>
      <c r="G694" s="139" t="s">
        <v>1505</v>
      </c>
    </row>
    <row r="695" spans="1:7">
      <c r="A695" s="139">
        <v>694</v>
      </c>
      <c r="B695" s="139" t="s">
        <v>3650</v>
      </c>
      <c r="C695" s="139" t="s">
        <v>3658</v>
      </c>
      <c r="D695" s="139" t="s">
        <v>3659</v>
      </c>
      <c r="E695" s="139" t="s">
        <v>1951</v>
      </c>
      <c r="F695" s="139" t="s">
        <v>1952</v>
      </c>
      <c r="G695" s="139" t="s">
        <v>1953</v>
      </c>
    </row>
    <row r="696" spans="1:7">
      <c r="A696" s="139">
        <v>695</v>
      </c>
      <c r="B696" s="139" t="s">
        <v>3650</v>
      </c>
      <c r="C696" s="139" t="s">
        <v>3658</v>
      </c>
      <c r="D696" s="139" t="s">
        <v>3659</v>
      </c>
      <c r="E696" s="139" t="s">
        <v>1630</v>
      </c>
      <c r="F696" s="139" t="s">
        <v>1561</v>
      </c>
      <c r="G696" s="139" t="s">
        <v>1631</v>
      </c>
    </row>
    <row r="697" spans="1:7">
      <c r="A697" s="139">
        <v>696</v>
      </c>
      <c r="B697" s="139" t="s">
        <v>3650</v>
      </c>
      <c r="C697" s="139" t="s">
        <v>3658</v>
      </c>
      <c r="D697" s="139" t="s">
        <v>3659</v>
      </c>
      <c r="E697" s="139" t="s">
        <v>1999</v>
      </c>
      <c r="F697" s="139" t="s">
        <v>2000</v>
      </c>
      <c r="G697" s="139" t="s">
        <v>1543</v>
      </c>
    </row>
    <row r="698" spans="1:7">
      <c r="A698" s="139">
        <v>697</v>
      </c>
      <c r="B698" s="139" t="s">
        <v>3650</v>
      </c>
      <c r="C698" s="139" t="s">
        <v>3658</v>
      </c>
      <c r="D698" s="139" t="s">
        <v>3659</v>
      </c>
      <c r="E698" s="139" t="s">
        <v>1511</v>
      </c>
      <c r="F698" s="139" t="s">
        <v>1512</v>
      </c>
      <c r="G698" s="139" t="s">
        <v>1513</v>
      </c>
    </row>
    <row r="699" spans="1:7">
      <c r="A699" s="139">
        <v>698</v>
      </c>
      <c r="B699" s="139" t="s">
        <v>3650</v>
      </c>
      <c r="C699" s="139" t="s">
        <v>3658</v>
      </c>
      <c r="D699" s="139" t="s">
        <v>3659</v>
      </c>
      <c r="E699" s="139" t="s">
        <v>1761</v>
      </c>
      <c r="F699" s="139" t="s">
        <v>1762</v>
      </c>
      <c r="G699" s="139" t="s">
        <v>1763</v>
      </c>
    </row>
    <row r="700" spans="1:7">
      <c r="A700" s="139">
        <v>699</v>
      </c>
      <c r="B700" s="139" t="s">
        <v>3650</v>
      </c>
      <c r="C700" s="139" t="s">
        <v>3658</v>
      </c>
      <c r="D700" s="139" t="s">
        <v>3659</v>
      </c>
      <c r="E700" s="139" t="s">
        <v>1879</v>
      </c>
      <c r="F700" s="139" t="s">
        <v>1554</v>
      </c>
      <c r="G700" s="139" t="s">
        <v>1880</v>
      </c>
    </row>
    <row r="701" spans="1:7">
      <c r="A701" s="139">
        <v>700</v>
      </c>
      <c r="B701" s="139" t="s">
        <v>3660</v>
      </c>
      <c r="C701" s="139" t="s">
        <v>3660</v>
      </c>
      <c r="D701" s="139" t="s">
        <v>3661</v>
      </c>
      <c r="E701" s="139" t="s">
        <v>1501</v>
      </c>
      <c r="F701" s="139" t="s">
        <v>1502</v>
      </c>
      <c r="G701" s="139" t="s">
        <v>1503</v>
      </c>
    </row>
    <row r="702" spans="1:7">
      <c r="A702" s="139">
        <v>701</v>
      </c>
      <c r="B702" s="139" t="s">
        <v>3660</v>
      </c>
      <c r="C702" s="139" t="s">
        <v>3660</v>
      </c>
      <c r="D702" s="139" t="s">
        <v>3661</v>
      </c>
      <c r="E702" s="139" t="s">
        <v>1504</v>
      </c>
      <c r="F702" s="139" t="s">
        <v>1502</v>
      </c>
      <c r="G702" s="139" t="s">
        <v>1505</v>
      </c>
    </row>
    <row r="703" spans="1:7">
      <c r="A703" s="139">
        <v>702</v>
      </c>
      <c r="B703" s="139" t="s">
        <v>3660</v>
      </c>
      <c r="C703" s="139" t="s">
        <v>3660</v>
      </c>
      <c r="D703" s="139" t="s">
        <v>3661</v>
      </c>
      <c r="E703" s="139" t="s">
        <v>1550</v>
      </c>
      <c r="F703" s="139" t="s">
        <v>1551</v>
      </c>
      <c r="G703" s="139" t="s">
        <v>1552</v>
      </c>
    </row>
    <row r="704" spans="1:7">
      <c r="A704" s="139">
        <v>703</v>
      </c>
      <c r="B704" s="139" t="s">
        <v>3660</v>
      </c>
      <c r="C704" s="139" t="s">
        <v>3660</v>
      </c>
      <c r="D704" s="139" t="s">
        <v>3661</v>
      </c>
      <c r="E704" s="139" t="s">
        <v>1511</v>
      </c>
      <c r="F704" s="139" t="s">
        <v>1512</v>
      </c>
      <c r="G704" s="139" t="s">
        <v>1513</v>
      </c>
    </row>
    <row r="705" spans="1:7">
      <c r="A705" s="139">
        <v>704</v>
      </c>
      <c r="B705" s="139" t="s">
        <v>3660</v>
      </c>
      <c r="C705" s="139" t="s">
        <v>3660</v>
      </c>
      <c r="D705" s="139" t="s">
        <v>3661</v>
      </c>
      <c r="E705" s="139" t="s">
        <v>2001</v>
      </c>
      <c r="F705" s="139" t="s">
        <v>1554</v>
      </c>
      <c r="G705" s="139" t="s">
        <v>2002</v>
      </c>
    </row>
    <row r="706" spans="1:7">
      <c r="A706" s="139">
        <v>705</v>
      </c>
      <c r="B706" s="139" t="s">
        <v>3660</v>
      </c>
      <c r="C706" s="139" t="s">
        <v>3660</v>
      </c>
      <c r="D706" s="139" t="s">
        <v>3661</v>
      </c>
      <c r="E706" s="139" t="s">
        <v>2003</v>
      </c>
      <c r="F706" s="139" t="s">
        <v>2004</v>
      </c>
      <c r="G706" s="139" t="s">
        <v>2005</v>
      </c>
    </row>
    <row r="707" spans="1:7">
      <c r="A707" s="139">
        <v>706</v>
      </c>
      <c r="B707" s="139" t="s">
        <v>3660</v>
      </c>
      <c r="C707" s="139" t="s">
        <v>3662</v>
      </c>
      <c r="D707" s="139" t="s">
        <v>3663</v>
      </c>
      <c r="E707" s="139" t="s">
        <v>2006</v>
      </c>
      <c r="F707" s="139" t="s">
        <v>2007</v>
      </c>
      <c r="G707" s="139" t="s">
        <v>2008</v>
      </c>
    </row>
    <row r="708" spans="1:7">
      <c r="A708" s="139">
        <v>707</v>
      </c>
      <c r="B708" s="139" t="s">
        <v>3660</v>
      </c>
      <c r="C708" s="139" t="s">
        <v>3662</v>
      </c>
      <c r="D708" s="139" t="s">
        <v>3663</v>
      </c>
      <c r="E708" s="139" t="s">
        <v>2009</v>
      </c>
      <c r="F708" s="139" t="s">
        <v>2010</v>
      </c>
      <c r="G708" s="139" t="s">
        <v>2008</v>
      </c>
    </row>
    <row r="709" spans="1:7">
      <c r="A709" s="139">
        <v>708</v>
      </c>
      <c r="B709" s="139" t="s">
        <v>3660</v>
      </c>
      <c r="C709" s="139" t="s">
        <v>3662</v>
      </c>
      <c r="D709" s="139" t="s">
        <v>3663</v>
      </c>
      <c r="E709" s="139" t="s">
        <v>2011</v>
      </c>
      <c r="F709" s="139" t="s">
        <v>2012</v>
      </c>
      <c r="G709" s="139" t="s">
        <v>2008</v>
      </c>
    </row>
    <row r="710" spans="1:7">
      <c r="A710" s="139">
        <v>709</v>
      </c>
      <c r="B710" s="139" t="s">
        <v>3660</v>
      </c>
      <c r="C710" s="139" t="s">
        <v>3662</v>
      </c>
      <c r="D710" s="139" t="s">
        <v>3663</v>
      </c>
      <c r="E710" s="139" t="s">
        <v>2013</v>
      </c>
      <c r="F710" s="139" t="s">
        <v>2014</v>
      </c>
      <c r="G710" s="139" t="s">
        <v>2008</v>
      </c>
    </row>
    <row r="711" spans="1:7">
      <c r="A711" s="139">
        <v>710</v>
      </c>
      <c r="B711" s="139" t="s">
        <v>3660</v>
      </c>
      <c r="C711" s="139" t="s">
        <v>3662</v>
      </c>
      <c r="D711" s="139" t="s">
        <v>3663</v>
      </c>
      <c r="E711" s="139" t="s">
        <v>2015</v>
      </c>
      <c r="F711" s="139" t="s">
        <v>2016</v>
      </c>
      <c r="G711" s="139" t="s">
        <v>2008</v>
      </c>
    </row>
    <row r="712" spans="1:7">
      <c r="A712" s="139">
        <v>711</v>
      </c>
      <c r="B712" s="139" t="s">
        <v>3660</v>
      </c>
      <c r="C712" s="139" t="s">
        <v>3662</v>
      </c>
      <c r="D712" s="139" t="s">
        <v>3663</v>
      </c>
      <c r="E712" s="139" t="s">
        <v>2017</v>
      </c>
      <c r="F712" s="139" t="s">
        <v>2018</v>
      </c>
      <c r="G712" s="139" t="s">
        <v>1562</v>
      </c>
    </row>
    <row r="713" spans="1:7">
      <c r="A713" s="139">
        <v>712</v>
      </c>
      <c r="B713" s="139" t="s">
        <v>3660</v>
      </c>
      <c r="C713" s="139" t="s">
        <v>3664</v>
      </c>
      <c r="D713" s="139" t="s">
        <v>3665</v>
      </c>
      <c r="E713" s="139" t="s">
        <v>2006</v>
      </c>
      <c r="F713" s="139" t="s">
        <v>2007</v>
      </c>
      <c r="G713" s="139" t="s">
        <v>2008</v>
      </c>
    </row>
    <row r="714" spans="1:7">
      <c r="A714" s="139">
        <v>713</v>
      </c>
      <c r="B714" s="139" t="s">
        <v>3660</v>
      </c>
      <c r="C714" s="139" t="s">
        <v>3664</v>
      </c>
      <c r="D714" s="139" t="s">
        <v>3665</v>
      </c>
      <c r="E714" s="139" t="s">
        <v>2009</v>
      </c>
      <c r="F714" s="139" t="s">
        <v>2010</v>
      </c>
      <c r="G714" s="139" t="s">
        <v>2008</v>
      </c>
    </row>
    <row r="715" spans="1:7">
      <c r="A715" s="139">
        <v>714</v>
      </c>
      <c r="B715" s="139" t="s">
        <v>3660</v>
      </c>
      <c r="C715" s="139" t="s">
        <v>3664</v>
      </c>
      <c r="D715" s="139" t="s">
        <v>3665</v>
      </c>
      <c r="E715" s="139" t="s">
        <v>1501</v>
      </c>
      <c r="F715" s="139" t="s">
        <v>1502</v>
      </c>
      <c r="G715" s="139" t="s">
        <v>1503</v>
      </c>
    </row>
    <row r="716" spans="1:7">
      <c r="A716" s="139">
        <v>715</v>
      </c>
      <c r="B716" s="139" t="s">
        <v>3660</v>
      </c>
      <c r="C716" s="139" t="s">
        <v>3664</v>
      </c>
      <c r="D716" s="139" t="s">
        <v>3665</v>
      </c>
      <c r="E716" s="139" t="s">
        <v>1504</v>
      </c>
      <c r="F716" s="139" t="s">
        <v>1502</v>
      </c>
      <c r="G716" s="139" t="s">
        <v>1505</v>
      </c>
    </row>
    <row r="717" spans="1:7">
      <c r="A717" s="139">
        <v>716</v>
      </c>
      <c r="B717" s="139" t="s">
        <v>3660</v>
      </c>
      <c r="C717" s="139" t="s">
        <v>3664</v>
      </c>
      <c r="D717" s="139" t="s">
        <v>3665</v>
      </c>
      <c r="E717" s="139" t="s">
        <v>2011</v>
      </c>
      <c r="F717" s="139" t="s">
        <v>2012</v>
      </c>
      <c r="G717" s="139" t="s">
        <v>2008</v>
      </c>
    </row>
    <row r="718" spans="1:7">
      <c r="A718" s="139">
        <v>717</v>
      </c>
      <c r="B718" s="139" t="s">
        <v>3660</v>
      </c>
      <c r="C718" s="139" t="s">
        <v>3664</v>
      </c>
      <c r="D718" s="139" t="s">
        <v>3665</v>
      </c>
      <c r="E718" s="139" t="s">
        <v>2013</v>
      </c>
      <c r="F718" s="139" t="s">
        <v>2014</v>
      </c>
      <c r="G718" s="139" t="s">
        <v>2008</v>
      </c>
    </row>
    <row r="719" spans="1:7">
      <c r="A719" s="139">
        <v>718</v>
      </c>
      <c r="B719" s="139" t="s">
        <v>3660</v>
      </c>
      <c r="C719" s="139" t="s">
        <v>3664</v>
      </c>
      <c r="D719" s="139" t="s">
        <v>3665</v>
      </c>
      <c r="E719" s="139" t="s">
        <v>1560</v>
      </c>
      <c r="F719" s="139" t="s">
        <v>1561</v>
      </c>
      <c r="G719" s="139" t="s">
        <v>1562</v>
      </c>
    </row>
    <row r="720" spans="1:7">
      <c r="A720" s="139">
        <v>719</v>
      </c>
      <c r="B720" s="139" t="s">
        <v>3660</v>
      </c>
      <c r="C720" s="139" t="s">
        <v>3664</v>
      </c>
      <c r="D720" s="139" t="s">
        <v>3665</v>
      </c>
      <c r="E720" s="139" t="s">
        <v>1550</v>
      </c>
      <c r="F720" s="139" t="s">
        <v>1551</v>
      </c>
      <c r="G720" s="139" t="s">
        <v>1552</v>
      </c>
    </row>
    <row r="721" spans="1:7">
      <c r="A721" s="139">
        <v>720</v>
      </c>
      <c r="B721" s="139" t="s">
        <v>3660</v>
      </c>
      <c r="C721" s="139" t="s">
        <v>3664</v>
      </c>
      <c r="D721" s="139" t="s">
        <v>3665</v>
      </c>
      <c r="E721" s="139" t="s">
        <v>1511</v>
      </c>
      <c r="F721" s="139" t="s">
        <v>1512</v>
      </c>
      <c r="G721" s="139" t="s">
        <v>1513</v>
      </c>
    </row>
    <row r="722" spans="1:7">
      <c r="A722" s="139">
        <v>721</v>
      </c>
      <c r="B722" s="139" t="s">
        <v>3660</v>
      </c>
      <c r="C722" s="139" t="s">
        <v>3664</v>
      </c>
      <c r="D722" s="139" t="s">
        <v>3665</v>
      </c>
      <c r="E722" s="139" t="s">
        <v>2015</v>
      </c>
      <c r="F722" s="139" t="s">
        <v>2016</v>
      </c>
      <c r="G722" s="139" t="s">
        <v>2008</v>
      </c>
    </row>
    <row r="723" spans="1:7">
      <c r="A723" s="139">
        <v>722</v>
      </c>
      <c r="B723" s="139" t="s">
        <v>3660</v>
      </c>
      <c r="C723" s="139" t="s">
        <v>3664</v>
      </c>
      <c r="D723" s="139" t="s">
        <v>3665</v>
      </c>
      <c r="E723" s="139" t="s">
        <v>2019</v>
      </c>
      <c r="F723" s="139" t="s">
        <v>2020</v>
      </c>
      <c r="G723" s="139" t="s">
        <v>2008</v>
      </c>
    </row>
    <row r="724" spans="1:7">
      <c r="A724" s="139">
        <v>723</v>
      </c>
      <c r="B724" s="139" t="s">
        <v>3660</v>
      </c>
      <c r="C724" s="139" t="s">
        <v>3664</v>
      </c>
      <c r="D724" s="139" t="s">
        <v>3665</v>
      </c>
      <c r="E724" s="139" t="s">
        <v>2001</v>
      </c>
      <c r="F724" s="139" t="s">
        <v>1554</v>
      </c>
      <c r="G724" s="139" t="s">
        <v>2002</v>
      </c>
    </row>
    <row r="725" spans="1:7">
      <c r="A725" s="139">
        <v>724</v>
      </c>
      <c r="B725" s="139" t="s">
        <v>3660</v>
      </c>
      <c r="C725" s="139" t="s">
        <v>3664</v>
      </c>
      <c r="D725" s="139" t="s">
        <v>3665</v>
      </c>
      <c r="E725" s="139" t="s">
        <v>2003</v>
      </c>
      <c r="F725" s="139" t="s">
        <v>2004</v>
      </c>
      <c r="G725" s="139" t="s">
        <v>2005</v>
      </c>
    </row>
    <row r="726" spans="1:7">
      <c r="A726" s="139">
        <v>725</v>
      </c>
      <c r="B726" s="139" t="s">
        <v>3660</v>
      </c>
      <c r="C726" s="139" t="s">
        <v>3666</v>
      </c>
      <c r="D726" s="139" t="s">
        <v>3667</v>
      </c>
      <c r="E726" s="139" t="s">
        <v>2006</v>
      </c>
      <c r="F726" s="139" t="s">
        <v>2007</v>
      </c>
      <c r="G726" s="139" t="s">
        <v>2008</v>
      </c>
    </row>
    <row r="727" spans="1:7">
      <c r="A727" s="139">
        <v>726</v>
      </c>
      <c r="B727" s="139" t="s">
        <v>3660</v>
      </c>
      <c r="C727" s="139" t="s">
        <v>3666</v>
      </c>
      <c r="D727" s="139" t="s">
        <v>3667</v>
      </c>
      <c r="E727" s="139" t="s">
        <v>2009</v>
      </c>
      <c r="F727" s="139" t="s">
        <v>2010</v>
      </c>
      <c r="G727" s="139" t="s">
        <v>2008</v>
      </c>
    </row>
    <row r="728" spans="1:7">
      <c r="A728" s="139">
        <v>727</v>
      </c>
      <c r="B728" s="139" t="s">
        <v>3660</v>
      </c>
      <c r="C728" s="139" t="s">
        <v>3666</v>
      </c>
      <c r="D728" s="139" t="s">
        <v>3667</v>
      </c>
      <c r="E728" s="139" t="s">
        <v>1501</v>
      </c>
      <c r="F728" s="139" t="s">
        <v>1502</v>
      </c>
      <c r="G728" s="139" t="s">
        <v>1503</v>
      </c>
    </row>
    <row r="729" spans="1:7">
      <c r="A729" s="139">
        <v>728</v>
      </c>
      <c r="B729" s="139" t="s">
        <v>3660</v>
      </c>
      <c r="C729" s="139" t="s">
        <v>3666</v>
      </c>
      <c r="D729" s="139" t="s">
        <v>3667</v>
      </c>
      <c r="E729" s="139" t="s">
        <v>1504</v>
      </c>
      <c r="F729" s="139" t="s">
        <v>1502</v>
      </c>
      <c r="G729" s="139" t="s">
        <v>1505</v>
      </c>
    </row>
    <row r="730" spans="1:7">
      <c r="A730" s="139">
        <v>729</v>
      </c>
      <c r="B730" s="139" t="s">
        <v>3660</v>
      </c>
      <c r="C730" s="139" t="s">
        <v>3666</v>
      </c>
      <c r="D730" s="139" t="s">
        <v>3667</v>
      </c>
      <c r="E730" s="139" t="s">
        <v>2011</v>
      </c>
      <c r="F730" s="139" t="s">
        <v>2012</v>
      </c>
      <c r="G730" s="139" t="s">
        <v>2008</v>
      </c>
    </row>
    <row r="731" spans="1:7">
      <c r="A731" s="139">
        <v>730</v>
      </c>
      <c r="B731" s="139" t="s">
        <v>3660</v>
      </c>
      <c r="C731" s="139" t="s">
        <v>3666</v>
      </c>
      <c r="D731" s="139" t="s">
        <v>3667</v>
      </c>
      <c r="E731" s="139" t="s">
        <v>2013</v>
      </c>
      <c r="F731" s="139" t="s">
        <v>2014</v>
      </c>
      <c r="G731" s="139" t="s">
        <v>2008</v>
      </c>
    </row>
    <row r="732" spans="1:7">
      <c r="A732" s="139">
        <v>731</v>
      </c>
      <c r="B732" s="139" t="s">
        <v>3660</v>
      </c>
      <c r="C732" s="139" t="s">
        <v>3666</v>
      </c>
      <c r="D732" s="139" t="s">
        <v>3667</v>
      </c>
      <c r="E732" s="139" t="s">
        <v>1560</v>
      </c>
      <c r="F732" s="139" t="s">
        <v>1561</v>
      </c>
      <c r="G732" s="139" t="s">
        <v>1562</v>
      </c>
    </row>
    <row r="733" spans="1:7">
      <c r="A733" s="139">
        <v>732</v>
      </c>
      <c r="B733" s="139" t="s">
        <v>3660</v>
      </c>
      <c r="C733" s="139" t="s">
        <v>3666</v>
      </c>
      <c r="D733" s="139" t="s">
        <v>3667</v>
      </c>
      <c r="E733" s="139" t="s">
        <v>1550</v>
      </c>
      <c r="F733" s="139" t="s">
        <v>1551</v>
      </c>
      <c r="G733" s="139" t="s">
        <v>1552</v>
      </c>
    </row>
    <row r="734" spans="1:7">
      <c r="A734" s="139">
        <v>733</v>
      </c>
      <c r="B734" s="139" t="s">
        <v>3660</v>
      </c>
      <c r="C734" s="139" t="s">
        <v>3666</v>
      </c>
      <c r="D734" s="139" t="s">
        <v>3667</v>
      </c>
      <c r="E734" s="139" t="s">
        <v>1511</v>
      </c>
      <c r="F734" s="139" t="s">
        <v>1512</v>
      </c>
      <c r="G734" s="139" t="s">
        <v>1513</v>
      </c>
    </row>
    <row r="735" spans="1:7">
      <c r="A735" s="139">
        <v>734</v>
      </c>
      <c r="B735" s="139" t="s">
        <v>3660</v>
      </c>
      <c r="C735" s="139" t="s">
        <v>3666</v>
      </c>
      <c r="D735" s="139" t="s">
        <v>3667</v>
      </c>
      <c r="E735" s="139" t="s">
        <v>2015</v>
      </c>
      <c r="F735" s="139" t="s">
        <v>2016</v>
      </c>
      <c r="G735" s="139" t="s">
        <v>2008</v>
      </c>
    </row>
    <row r="736" spans="1:7">
      <c r="A736" s="139">
        <v>735</v>
      </c>
      <c r="B736" s="139" t="s">
        <v>3660</v>
      </c>
      <c r="C736" s="139" t="s">
        <v>3666</v>
      </c>
      <c r="D736" s="139" t="s">
        <v>3667</v>
      </c>
      <c r="E736" s="139" t="s">
        <v>2021</v>
      </c>
      <c r="F736" s="139" t="s">
        <v>2022</v>
      </c>
      <c r="G736" s="139" t="s">
        <v>2023</v>
      </c>
    </row>
    <row r="737" spans="1:7">
      <c r="A737" s="139">
        <v>736</v>
      </c>
      <c r="B737" s="139" t="s">
        <v>3660</v>
      </c>
      <c r="C737" s="139" t="s">
        <v>3666</v>
      </c>
      <c r="D737" s="139" t="s">
        <v>3667</v>
      </c>
      <c r="E737" s="139" t="s">
        <v>2001</v>
      </c>
      <c r="F737" s="139" t="s">
        <v>1554</v>
      </c>
      <c r="G737" s="139" t="s">
        <v>2002</v>
      </c>
    </row>
    <row r="738" spans="1:7">
      <c r="A738" s="139">
        <v>737</v>
      </c>
      <c r="B738" s="139" t="s">
        <v>3660</v>
      </c>
      <c r="C738" s="139" t="s">
        <v>3666</v>
      </c>
      <c r="D738" s="139" t="s">
        <v>3667</v>
      </c>
      <c r="E738" s="139" t="s">
        <v>2003</v>
      </c>
      <c r="F738" s="139" t="s">
        <v>2004</v>
      </c>
      <c r="G738" s="139" t="s">
        <v>2005</v>
      </c>
    </row>
    <row r="739" spans="1:7">
      <c r="A739" s="139">
        <v>738</v>
      </c>
      <c r="B739" s="139" t="s">
        <v>3660</v>
      </c>
      <c r="C739" s="139" t="s">
        <v>3668</v>
      </c>
      <c r="D739" s="139" t="s">
        <v>3669</v>
      </c>
      <c r="E739" s="139" t="s">
        <v>2006</v>
      </c>
      <c r="F739" s="139" t="s">
        <v>2007</v>
      </c>
      <c r="G739" s="139" t="s">
        <v>2008</v>
      </c>
    </row>
    <row r="740" spans="1:7">
      <c r="A740" s="139">
        <v>739</v>
      </c>
      <c r="B740" s="139" t="s">
        <v>3660</v>
      </c>
      <c r="C740" s="139" t="s">
        <v>3668</v>
      </c>
      <c r="D740" s="139" t="s">
        <v>3669</v>
      </c>
      <c r="E740" s="139" t="s">
        <v>2009</v>
      </c>
      <c r="F740" s="139" t="s">
        <v>2010</v>
      </c>
      <c r="G740" s="139" t="s">
        <v>2008</v>
      </c>
    </row>
    <row r="741" spans="1:7">
      <c r="A741" s="139">
        <v>740</v>
      </c>
      <c r="B741" s="139" t="s">
        <v>3660</v>
      </c>
      <c r="C741" s="139" t="s">
        <v>3668</v>
      </c>
      <c r="D741" s="139" t="s">
        <v>3669</v>
      </c>
      <c r="E741" s="139" t="s">
        <v>1501</v>
      </c>
      <c r="F741" s="139" t="s">
        <v>1502</v>
      </c>
      <c r="G741" s="139" t="s">
        <v>1503</v>
      </c>
    </row>
    <row r="742" spans="1:7">
      <c r="A742" s="139">
        <v>741</v>
      </c>
      <c r="B742" s="139" t="s">
        <v>3660</v>
      </c>
      <c r="C742" s="139" t="s">
        <v>3668</v>
      </c>
      <c r="D742" s="139" t="s">
        <v>3669</v>
      </c>
      <c r="E742" s="139" t="s">
        <v>1504</v>
      </c>
      <c r="F742" s="139" t="s">
        <v>1502</v>
      </c>
      <c r="G742" s="139" t="s">
        <v>1505</v>
      </c>
    </row>
    <row r="743" spans="1:7">
      <c r="A743" s="139">
        <v>742</v>
      </c>
      <c r="B743" s="139" t="s">
        <v>3660</v>
      </c>
      <c r="C743" s="139" t="s">
        <v>3668</v>
      </c>
      <c r="D743" s="139" t="s">
        <v>3669</v>
      </c>
      <c r="E743" s="139" t="s">
        <v>2024</v>
      </c>
      <c r="F743" s="139" t="s">
        <v>2025</v>
      </c>
      <c r="G743" s="139" t="s">
        <v>2008</v>
      </c>
    </row>
    <row r="744" spans="1:7">
      <c r="A744" s="139">
        <v>743</v>
      </c>
      <c r="B744" s="139" t="s">
        <v>3660</v>
      </c>
      <c r="C744" s="139" t="s">
        <v>3668</v>
      </c>
      <c r="D744" s="139" t="s">
        <v>3669</v>
      </c>
      <c r="E744" s="139" t="s">
        <v>2011</v>
      </c>
      <c r="F744" s="139" t="s">
        <v>2012</v>
      </c>
      <c r="G744" s="139" t="s">
        <v>2008</v>
      </c>
    </row>
    <row r="745" spans="1:7">
      <c r="A745" s="139">
        <v>744</v>
      </c>
      <c r="B745" s="139" t="s">
        <v>3660</v>
      </c>
      <c r="C745" s="139" t="s">
        <v>3668</v>
      </c>
      <c r="D745" s="139" t="s">
        <v>3669</v>
      </c>
      <c r="E745" s="139" t="s">
        <v>2013</v>
      </c>
      <c r="F745" s="139" t="s">
        <v>2014</v>
      </c>
      <c r="G745" s="139" t="s">
        <v>2008</v>
      </c>
    </row>
    <row r="746" spans="1:7">
      <c r="A746" s="139">
        <v>745</v>
      </c>
      <c r="B746" s="139" t="s">
        <v>3660</v>
      </c>
      <c r="C746" s="139" t="s">
        <v>3668</v>
      </c>
      <c r="D746" s="139" t="s">
        <v>3669</v>
      </c>
      <c r="E746" s="139" t="s">
        <v>1560</v>
      </c>
      <c r="F746" s="139" t="s">
        <v>1561</v>
      </c>
      <c r="G746" s="139" t="s">
        <v>1562</v>
      </c>
    </row>
    <row r="747" spans="1:7">
      <c r="A747" s="139">
        <v>746</v>
      </c>
      <c r="B747" s="139" t="s">
        <v>3660</v>
      </c>
      <c r="C747" s="139" t="s">
        <v>3668</v>
      </c>
      <c r="D747" s="139" t="s">
        <v>3669</v>
      </c>
      <c r="E747" s="139" t="s">
        <v>1550</v>
      </c>
      <c r="F747" s="139" t="s">
        <v>1551</v>
      </c>
      <c r="G747" s="139" t="s">
        <v>1552</v>
      </c>
    </row>
    <row r="748" spans="1:7">
      <c r="A748" s="139">
        <v>747</v>
      </c>
      <c r="B748" s="139" t="s">
        <v>3660</v>
      </c>
      <c r="C748" s="139" t="s">
        <v>3668</v>
      </c>
      <c r="D748" s="139" t="s">
        <v>3669</v>
      </c>
      <c r="E748" s="139" t="s">
        <v>1511</v>
      </c>
      <c r="F748" s="139" t="s">
        <v>1512</v>
      </c>
      <c r="G748" s="139" t="s">
        <v>1513</v>
      </c>
    </row>
    <row r="749" spans="1:7">
      <c r="A749" s="139">
        <v>748</v>
      </c>
      <c r="B749" s="139" t="s">
        <v>3660</v>
      </c>
      <c r="C749" s="139" t="s">
        <v>3668</v>
      </c>
      <c r="D749" s="139" t="s">
        <v>3669</v>
      </c>
      <c r="E749" s="139" t="s">
        <v>2015</v>
      </c>
      <c r="F749" s="139" t="s">
        <v>2016</v>
      </c>
      <c r="G749" s="139" t="s">
        <v>2008</v>
      </c>
    </row>
    <row r="750" spans="1:7">
      <c r="A750" s="139">
        <v>749</v>
      </c>
      <c r="B750" s="139" t="s">
        <v>3660</v>
      </c>
      <c r="C750" s="139" t="s">
        <v>3668</v>
      </c>
      <c r="D750" s="139" t="s">
        <v>3669</v>
      </c>
      <c r="E750" s="139" t="s">
        <v>2026</v>
      </c>
      <c r="F750" s="139" t="s">
        <v>2027</v>
      </c>
      <c r="G750" s="139" t="s">
        <v>2008</v>
      </c>
    </row>
    <row r="751" spans="1:7">
      <c r="A751" s="139">
        <v>750</v>
      </c>
      <c r="B751" s="139" t="s">
        <v>3660</v>
      </c>
      <c r="C751" s="139" t="s">
        <v>3668</v>
      </c>
      <c r="D751" s="139" t="s">
        <v>3669</v>
      </c>
      <c r="E751" s="139" t="s">
        <v>2001</v>
      </c>
      <c r="F751" s="139" t="s">
        <v>1554</v>
      </c>
      <c r="G751" s="139" t="s">
        <v>2002</v>
      </c>
    </row>
    <row r="752" spans="1:7">
      <c r="A752" s="139">
        <v>751</v>
      </c>
      <c r="B752" s="139" t="s">
        <v>3660</v>
      </c>
      <c r="C752" s="139" t="s">
        <v>3668</v>
      </c>
      <c r="D752" s="139" t="s">
        <v>3669</v>
      </c>
      <c r="E752" s="139" t="s">
        <v>2003</v>
      </c>
      <c r="F752" s="139" t="s">
        <v>2004</v>
      </c>
      <c r="G752" s="139" t="s">
        <v>2005</v>
      </c>
    </row>
    <row r="753" spans="1:7">
      <c r="A753" s="139">
        <v>752</v>
      </c>
      <c r="B753" s="139" t="s">
        <v>3660</v>
      </c>
      <c r="C753" s="139" t="s">
        <v>3670</v>
      </c>
      <c r="D753" s="139" t="s">
        <v>3671</v>
      </c>
      <c r="E753" s="139" t="s">
        <v>2006</v>
      </c>
      <c r="F753" s="139" t="s">
        <v>2007</v>
      </c>
      <c r="G753" s="139" t="s">
        <v>2008</v>
      </c>
    </row>
    <row r="754" spans="1:7">
      <c r="A754" s="139">
        <v>753</v>
      </c>
      <c r="B754" s="139" t="s">
        <v>3660</v>
      </c>
      <c r="C754" s="139" t="s">
        <v>3670</v>
      </c>
      <c r="D754" s="139" t="s">
        <v>3671</v>
      </c>
      <c r="E754" s="139" t="s">
        <v>2009</v>
      </c>
      <c r="F754" s="139" t="s">
        <v>2010</v>
      </c>
      <c r="G754" s="139" t="s">
        <v>2008</v>
      </c>
    </row>
    <row r="755" spans="1:7">
      <c r="A755" s="139">
        <v>754</v>
      </c>
      <c r="B755" s="139" t="s">
        <v>3660</v>
      </c>
      <c r="C755" s="139" t="s">
        <v>3670</v>
      </c>
      <c r="D755" s="139" t="s">
        <v>3671</v>
      </c>
      <c r="E755" s="139" t="s">
        <v>1501</v>
      </c>
      <c r="F755" s="139" t="s">
        <v>1502</v>
      </c>
      <c r="G755" s="139" t="s">
        <v>1503</v>
      </c>
    </row>
    <row r="756" spans="1:7">
      <c r="A756" s="139">
        <v>755</v>
      </c>
      <c r="B756" s="139" t="s">
        <v>3660</v>
      </c>
      <c r="C756" s="139" t="s">
        <v>3670</v>
      </c>
      <c r="D756" s="139" t="s">
        <v>3671</v>
      </c>
      <c r="E756" s="139" t="s">
        <v>1504</v>
      </c>
      <c r="F756" s="139" t="s">
        <v>1502</v>
      </c>
      <c r="G756" s="139" t="s">
        <v>1505</v>
      </c>
    </row>
    <row r="757" spans="1:7">
      <c r="A757" s="139">
        <v>756</v>
      </c>
      <c r="B757" s="139" t="s">
        <v>3660</v>
      </c>
      <c r="C757" s="139" t="s">
        <v>3670</v>
      </c>
      <c r="D757" s="139" t="s">
        <v>3671</v>
      </c>
      <c r="E757" s="139" t="s">
        <v>2011</v>
      </c>
      <c r="F757" s="139" t="s">
        <v>2012</v>
      </c>
      <c r="G757" s="139" t="s">
        <v>2008</v>
      </c>
    </row>
    <row r="758" spans="1:7">
      <c r="A758" s="139">
        <v>757</v>
      </c>
      <c r="B758" s="139" t="s">
        <v>3660</v>
      </c>
      <c r="C758" s="139" t="s">
        <v>3670</v>
      </c>
      <c r="D758" s="139" t="s">
        <v>3671</v>
      </c>
      <c r="E758" s="139" t="s">
        <v>2013</v>
      </c>
      <c r="F758" s="139" t="s">
        <v>2014</v>
      </c>
      <c r="G758" s="139" t="s">
        <v>2008</v>
      </c>
    </row>
    <row r="759" spans="1:7">
      <c r="A759" s="139">
        <v>758</v>
      </c>
      <c r="B759" s="139" t="s">
        <v>3660</v>
      </c>
      <c r="C759" s="139" t="s">
        <v>3670</v>
      </c>
      <c r="D759" s="139" t="s">
        <v>3671</v>
      </c>
      <c r="E759" s="139" t="s">
        <v>1560</v>
      </c>
      <c r="F759" s="139" t="s">
        <v>1561</v>
      </c>
      <c r="G759" s="139" t="s">
        <v>1562</v>
      </c>
    </row>
    <row r="760" spans="1:7">
      <c r="A760" s="139">
        <v>759</v>
      </c>
      <c r="B760" s="139" t="s">
        <v>3660</v>
      </c>
      <c r="C760" s="139" t="s">
        <v>3670</v>
      </c>
      <c r="D760" s="139" t="s">
        <v>3671</v>
      </c>
      <c r="E760" s="139" t="s">
        <v>1550</v>
      </c>
      <c r="F760" s="139" t="s">
        <v>1551</v>
      </c>
      <c r="G760" s="139" t="s">
        <v>1552</v>
      </c>
    </row>
    <row r="761" spans="1:7">
      <c r="A761" s="139">
        <v>760</v>
      </c>
      <c r="B761" s="139" t="s">
        <v>3660</v>
      </c>
      <c r="C761" s="139" t="s">
        <v>3670</v>
      </c>
      <c r="D761" s="139" t="s">
        <v>3671</v>
      </c>
      <c r="E761" s="139" t="s">
        <v>1511</v>
      </c>
      <c r="F761" s="139" t="s">
        <v>1512</v>
      </c>
      <c r="G761" s="139" t="s">
        <v>1513</v>
      </c>
    </row>
    <row r="762" spans="1:7">
      <c r="A762" s="139">
        <v>761</v>
      </c>
      <c r="B762" s="139" t="s">
        <v>3660</v>
      </c>
      <c r="C762" s="139" t="s">
        <v>3670</v>
      </c>
      <c r="D762" s="139" t="s">
        <v>3671</v>
      </c>
      <c r="E762" s="139" t="s">
        <v>2015</v>
      </c>
      <c r="F762" s="139" t="s">
        <v>2016</v>
      </c>
      <c r="G762" s="139" t="s">
        <v>2008</v>
      </c>
    </row>
    <row r="763" spans="1:7">
      <c r="A763" s="139">
        <v>762</v>
      </c>
      <c r="B763" s="139" t="s">
        <v>3660</v>
      </c>
      <c r="C763" s="139" t="s">
        <v>3670</v>
      </c>
      <c r="D763" s="139" t="s">
        <v>3671</v>
      </c>
      <c r="E763" s="139" t="s">
        <v>2001</v>
      </c>
      <c r="F763" s="139" t="s">
        <v>1554</v>
      </c>
      <c r="G763" s="139" t="s">
        <v>2002</v>
      </c>
    </row>
    <row r="764" spans="1:7">
      <c r="A764" s="139">
        <v>763</v>
      </c>
      <c r="B764" s="139" t="s">
        <v>3660</v>
      </c>
      <c r="C764" s="139" t="s">
        <v>3670</v>
      </c>
      <c r="D764" s="139" t="s">
        <v>3671</v>
      </c>
      <c r="E764" s="139" t="s">
        <v>2003</v>
      </c>
      <c r="F764" s="139" t="s">
        <v>2004</v>
      </c>
      <c r="G764" s="139" t="s">
        <v>2005</v>
      </c>
    </row>
    <row r="765" spans="1:7">
      <c r="A765" s="139">
        <v>764</v>
      </c>
      <c r="B765" s="139" t="s">
        <v>3660</v>
      </c>
      <c r="C765" s="139" t="s">
        <v>3672</v>
      </c>
      <c r="D765" s="139" t="s">
        <v>3673</v>
      </c>
      <c r="E765" s="139" t="s">
        <v>2006</v>
      </c>
      <c r="F765" s="139" t="s">
        <v>2007</v>
      </c>
      <c r="G765" s="139" t="s">
        <v>2008</v>
      </c>
    </row>
    <row r="766" spans="1:7">
      <c r="A766" s="139">
        <v>765</v>
      </c>
      <c r="B766" s="139" t="s">
        <v>3660</v>
      </c>
      <c r="C766" s="139" t="s">
        <v>3672</v>
      </c>
      <c r="D766" s="139" t="s">
        <v>3673</v>
      </c>
      <c r="E766" s="139" t="s">
        <v>2009</v>
      </c>
      <c r="F766" s="139" t="s">
        <v>2010</v>
      </c>
      <c r="G766" s="139" t="s">
        <v>2008</v>
      </c>
    </row>
    <row r="767" spans="1:7">
      <c r="A767" s="139">
        <v>766</v>
      </c>
      <c r="B767" s="139" t="s">
        <v>3660</v>
      </c>
      <c r="C767" s="139" t="s">
        <v>3672</v>
      </c>
      <c r="D767" s="139" t="s">
        <v>3673</v>
      </c>
      <c r="E767" s="139" t="s">
        <v>1501</v>
      </c>
      <c r="F767" s="139" t="s">
        <v>1502</v>
      </c>
      <c r="G767" s="139" t="s">
        <v>1503</v>
      </c>
    </row>
    <row r="768" spans="1:7">
      <c r="A768" s="139">
        <v>767</v>
      </c>
      <c r="B768" s="139" t="s">
        <v>3660</v>
      </c>
      <c r="C768" s="139" t="s">
        <v>3672</v>
      </c>
      <c r="D768" s="139" t="s">
        <v>3673</v>
      </c>
      <c r="E768" s="139" t="s">
        <v>1504</v>
      </c>
      <c r="F768" s="139" t="s">
        <v>1502</v>
      </c>
      <c r="G768" s="139" t="s">
        <v>1505</v>
      </c>
    </row>
    <row r="769" spans="1:7">
      <c r="A769" s="139">
        <v>768</v>
      </c>
      <c r="B769" s="139" t="s">
        <v>3660</v>
      </c>
      <c r="C769" s="139" t="s">
        <v>3672</v>
      </c>
      <c r="D769" s="139" t="s">
        <v>3673</v>
      </c>
      <c r="E769" s="139" t="s">
        <v>2011</v>
      </c>
      <c r="F769" s="139" t="s">
        <v>2012</v>
      </c>
      <c r="G769" s="139" t="s">
        <v>2008</v>
      </c>
    </row>
    <row r="770" spans="1:7">
      <c r="A770" s="139">
        <v>769</v>
      </c>
      <c r="B770" s="139" t="s">
        <v>3660</v>
      </c>
      <c r="C770" s="139" t="s">
        <v>3672</v>
      </c>
      <c r="D770" s="139" t="s">
        <v>3673</v>
      </c>
      <c r="E770" s="139" t="s">
        <v>2013</v>
      </c>
      <c r="F770" s="139" t="s">
        <v>2014</v>
      </c>
      <c r="G770" s="139" t="s">
        <v>2008</v>
      </c>
    </row>
    <row r="771" spans="1:7">
      <c r="A771" s="139">
        <v>770</v>
      </c>
      <c r="B771" s="139" t="s">
        <v>3660</v>
      </c>
      <c r="C771" s="139" t="s">
        <v>3672</v>
      </c>
      <c r="D771" s="139" t="s">
        <v>3673</v>
      </c>
      <c r="E771" s="139" t="s">
        <v>1560</v>
      </c>
      <c r="F771" s="139" t="s">
        <v>1561</v>
      </c>
      <c r="G771" s="139" t="s">
        <v>1562</v>
      </c>
    </row>
    <row r="772" spans="1:7">
      <c r="A772" s="139">
        <v>771</v>
      </c>
      <c r="B772" s="139" t="s">
        <v>3660</v>
      </c>
      <c r="C772" s="139" t="s">
        <v>3672</v>
      </c>
      <c r="D772" s="139" t="s">
        <v>3673</v>
      </c>
      <c r="E772" s="139" t="s">
        <v>2028</v>
      </c>
      <c r="F772" s="139" t="s">
        <v>2029</v>
      </c>
      <c r="G772" s="139" t="s">
        <v>2008</v>
      </c>
    </row>
    <row r="773" spans="1:7">
      <c r="A773" s="139">
        <v>772</v>
      </c>
      <c r="B773" s="139" t="s">
        <v>3660</v>
      </c>
      <c r="C773" s="139" t="s">
        <v>3672</v>
      </c>
      <c r="D773" s="139" t="s">
        <v>3673</v>
      </c>
      <c r="E773" s="139" t="s">
        <v>1550</v>
      </c>
      <c r="F773" s="139" t="s">
        <v>1551</v>
      </c>
      <c r="G773" s="139" t="s">
        <v>1552</v>
      </c>
    </row>
    <row r="774" spans="1:7">
      <c r="A774" s="139">
        <v>773</v>
      </c>
      <c r="B774" s="139" t="s">
        <v>3660</v>
      </c>
      <c r="C774" s="139" t="s">
        <v>3672</v>
      </c>
      <c r="D774" s="139" t="s">
        <v>3673</v>
      </c>
      <c r="E774" s="139" t="s">
        <v>1511</v>
      </c>
      <c r="F774" s="139" t="s">
        <v>1512</v>
      </c>
      <c r="G774" s="139" t="s">
        <v>1513</v>
      </c>
    </row>
    <row r="775" spans="1:7">
      <c r="A775" s="139">
        <v>774</v>
      </c>
      <c r="B775" s="139" t="s">
        <v>3660</v>
      </c>
      <c r="C775" s="139" t="s">
        <v>3672</v>
      </c>
      <c r="D775" s="139" t="s">
        <v>3673</v>
      </c>
      <c r="E775" s="139" t="s">
        <v>2015</v>
      </c>
      <c r="F775" s="139" t="s">
        <v>2016</v>
      </c>
      <c r="G775" s="139" t="s">
        <v>2008</v>
      </c>
    </row>
    <row r="776" spans="1:7">
      <c r="A776" s="139">
        <v>775</v>
      </c>
      <c r="B776" s="139" t="s">
        <v>3660</v>
      </c>
      <c r="C776" s="139" t="s">
        <v>3672</v>
      </c>
      <c r="D776" s="139" t="s">
        <v>3673</v>
      </c>
      <c r="E776" s="139" t="s">
        <v>2001</v>
      </c>
      <c r="F776" s="139" t="s">
        <v>1554</v>
      </c>
      <c r="G776" s="139" t="s">
        <v>2002</v>
      </c>
    </row>
    <row r="777" spans="1:7">
      <c r="A777" s="139">
        <v>776</v>
      </c>
      <c r="B777" s="139" t="s">
        <v>3660</v>
      </c>
      <c r="C777" s="139" t="s">
        <v>3672</v>
      </c>
      <c r="D777" s="139" t="s">
        <v>3673</v>
      </c>
      <c r="E777" s="139" t="s">
        <v>2003</v>
      </c>
      <c r="F777" s="139" t="s">
        <v>2004</v>
      </c>
      <c r="G777" s="139" t="s">
        <v>2005</v>
      </c>
    </row>
    <row r="778" spans="1:7">
      <c r="A778" s="139">
        <v>777</v>
      </c>
      <c r="B778" s="139" t="s">
        <v>3660</v>
      </c>
      <c r="C778" s="139" t="s">
        <v>3674</v>
      </c>
      <c r="D778" s="139" t="s">
        <v>3675</v>
      </c>
      <c r="E778" s="139" t="s">
        <v>2006</v>
      </c>
      <c r="F778" s="139" t="s">
        <v>2007</v>
      </c>
      <c r="G778" s="139" t="s">
        <v>2008</v>
      </c>
    </row>
    <row r="779" spans="1:7">
      <c r="A779" s="139">
        <v>778</v>
      </c>
      <c r="B779" s="139" t="s">
        <v>3660</v>
      </c>
      <c r="C779" s="139" t="s">
        <v>3674</v>
      </c>
      <c r="D779" s="139" t="s">
        <v>3675</v>
      </c>
      <c r="E779" s="139" t="s">
        <v>2030</v>
      </c>
      <c r="F779" s="139" t="s">
        <v>2031</v>
      </c>
      <c r="G779" s="139" t="s">
        <v>1549</v>
      </c>
    </row>
    <row r="780" spans="1:7">
      <c r="A780" s="139">
        <v>779</v>
      </c>
      <c r="B780" s="139" t="s">
        <v>3660</v>
      </c>
      <c r="C780" s="139" t="s">
        <v>3674</v>
      </c>
      <c r="D780" s="139" t="s">
        <v>3675</v>
      </c>
      <c r="E780" s="139" t="s">
        <v>2009</v>
      </c>
      <c r="F780" s="139" t="s">
        <v>2010</v>
      </c>
      <c r="G780" s="139" t="s">
        <v>2008</v>
      </c>
    </row>
    <row r="781" spans="1:7">
      <c r="A781" s="139">
        <v>780</v>
      </c>
      <c r="B781" s="139" t="s">
        <v>3660</v>
      </c>
      <c r="C781" s="139" t="s">
        <v>3674</v>
      </c>
      <c r="D781" s="139" t="s">
        <v>3675</v>
      </c>
      <c r="E781" s="139" t="s">
        <v>1501</v>
      </c>
      <c r="F781" s="139" t="s">
        <v>1502</v>
      </c>
      <c r="G781" s="139" t="s">
        <v>1503</v>
      </c>
    </row>
    <row r="782" spans="1:7">
      <c r="A782" s="139">
        <v>781</v>
      </c>
      <c r="B782" s="139" t="s">
        <v>3660</v>
      </c>
      <c r="C782" s="139" t="s">
        <v>3674</v>
      </c>
      <c r="D782" s="139" t="s">
        <v>3675</v>
      </c>
      <c r="E782" s="139" t="s">
        <v>1504</v>
      </c>
      <c r="F782" s="139" t="s">
        <v>1502</v>
      </c>
      <c r="G782" s="139" t="s">
        <v>1505</v>
      </c>
    </row>
    <row r="783" spans="1:7">
      <c r="A783" s="139">
        <v>782</v>
      </c>
      <c r="B783" s="139" t="s">
        <v>3660</v>
      </c>
      <c r="C783" s="139" t="s">
        <v>3674</v>
      </c>
      <c r="D783" s="139" t="s">
        <v>3675</v>
      </c>
      <c r="E783" s="139" t="s">
        <v>2011</v>
      </c>
      <c r="F783" s="139" t="s">
        <v>2012</v>
      </c>
      <c r="G783" s="139" t="s">
        <v>2008</v>
      </c>
    </row>
    <row r="784" spans="1:7">
      <c r="A784" s="139">
        <v>783</v>
      </c>
      <c r="B784" s="139" t="s">
        <v>3660</v>
      </c>
      <c r="C784" s="139" t="s">
        <v>3674</v>
      </c>
      <c r="D784" s="139" t="s">
        <v>3675</v>
      </c>
      <c r="E784" s="139" t="s">
        <v>2013</v>
      </c>
      <c r="F784" s="139" t="s">
        <v>2014</v>
      </c>
      <c r="G784" s="139" t="s">
        <v>2008</v>
      </c>
    </row>
    <row r="785" spans="1:7">
      <c r="A785" s="139">
        <v>784</v>
      </c>
      <c r="B785" s="139" t="s">
        <v>3660</v>
      </c>
      <c r="C785" s="139" t="s">
        <v>3674</v>
      </c>
      <c r="D785" s="139" t="s">
        <v>3675</v>
      </c>
      <c r="E785" s="139" t="s">
        <v>1560</v>
      </c>
      <c r="F785" s="139" t="s">
        <v>1561</v>
      </c>
      <c r="G785" s="139" t="s">
        <v>1562</v>
      </c>
    </row>
    <row r="786" spans="1:7">
      <c r="A786" s="139">
        <v>785</v>
      </c>
      <c r="B786" s="139" t="s">
        <v>3660</v>
      </c>
      <c r="C786" s="139" t="s">
        <v>3674</v>
      </c>
      <c r="D786" s="139" t="s">
        <v>3675</v>
      </c>
      <c r="E786" s="139" t="s">
        <v>1550</v>
      </c>
      <c r="F786" s="139" t="s">
        <v>1551</v>
      </c>
      <c r="G786" s="139" t="s">
        <v>1552</v>
      </c>
    </row>
    <row r="787" spans="1:7">
      <c r="A787" s="139">
        <v>786</v>
      </c>
      <c r="B787" s="139" t="s">
        <v>3660</v>
      </c>
      <c r="C787" s="139" t="s">
        <v>3674</v>
      </c>
      <c r="D787" s="139" t="s">
        <v>3675</v>
      </c>
      <c r="E787" s="139" t="s">
        <v>1511</v>
      </c>
      <c r="F787" s="139" t="s">
        <v>1512</v>
      </c>
      <c r="G787" s="139" t="s">
        <v>1513</v>
      </c>
    </row>
    <row r="788" spans="1:7">
      <c r="A788" s="139">
        <v>787</v>
      </c>
      <c r="B788" s="139" t="s">
        <v>3660</v>
      </c>
      <c r="C788" s="139" t="s">
        <v>3674</v>
      </c>
      <c r="D788" s="139" t="s">
        <v>3675</v>
      </c>
      <c r="E788" s="139" t="s">
        <v>2015</v>
      </c>
      <c r="F788" s="139" t="s">
        <v>2016</v>
      </c>
      <c r="G788" s="139" t="s">
        <v>2008</v>
      </c>
    </row>
    <row r="789" spans="1:7">
      <c r="A789" s="139">
        <v>788</v>
      </c>
      <c r="B789" s="139" t="s">
        <v>3660</v>
      </c>
      <c r="C789" s="139" t="s">
        <v>3674</v>
      </c>
      <c r="D789" s="139" t="s">
        <v>3675</v>
      </c>
      <c r="E789" s="139" t="s">
        <v>2032</v>
      </c>
      <c r="F789" s="139" t="s">
        <v>1587</v>
      </c>
      <c r="G789" s="139" t="s">
        <v>2008</v>
      </c>
    </row>
    <row r="790" spans="1:7">
      <c r="A790" s="139">
        <v>789</v>
      </c>
      <c r="B790" s="139" t="s">
        <v>3660</v>
      </c>
      <c r="C790" s="139" t="s">
        <v>3674</v>
      </c>
      <c r="D790" s="139" t="s">
        <v>3675</v>
      </c>
      <c r="E790" s="139" t="s">
        <v>2001</v>
      </c>
      <c r="F790" s="139" t="s">
        <v>1554</v>
      </c>
      <c r="G790" s="139" t="s">
        <v>2002</v>
      </c>
    </row>
    <row r="791" spans="1:7">
      <c r="A791" s="139">
        <v>790</v>
      </c>
      <c r="B791" s="139" t="s">
        <v>3660</v>
      </c>
      <c r="C791" s="139" t="s">
        <v>3674</v>
      </c>
      <c r="D791" s="139" t="s">
        <v>3675</v>
      </c>
      <c r="E791" s="139" t="s">
        <v>2003</v>
      </c>
      <c r="F791" s="139" t="s">
        <v>2004</v>
      </c>
      <c r="G791" s="139" t="s">
        <v>2005</v>
      </c>
    </row>
    <row r="792" spans="1:7">
      <c r="A792" s="139">
        <v>791</v>
      </c>
      <c r="B792" s="139" t="s">
        <v>3660</v>
      </c>
      <c r="C792" s="139" t="s">
        <v>3676</v>
      </c>
      <c r="D792" s="139" t="s">
        <v>3677</v>
      </c>
      <c r="E792" s="139" t="s">
        <v>2006</v>
      </c>
      <c r="F792" s="139" t="s">
        <v>2007</v>
      </c>
      <c r="G792" s="139" t="s">
        <v>2008</v>
      </c>
    </row>
    <row r="793" spans="1:7">
      <c r="A793" s="139">
        <v>792</v>
      </c>
      <c r="B793" s="139" t="s">
        <v>3660</v>
      </c>
      <c r="C793" s="139" t="s">
        <v>3676</v>
      </c>
      <c r="D793" s="139" t="s">
        <v>3677</v>
      </c>
      <c r="E793" s="139" t="s">
        <v>2009</v>
      </c>
      <c r="F793" s="139" t="s">
        <v>2010</v>
      </c>
      <c r="G793" s="139" t="s">
        <v>2008</v>
      </c>
    </row>
    <row r="794" spans="1:7">
      <c r="A794" s="139">
        <v>793</v>
      </c>
      <c r="B794" s="139" t="s">
        <v>3660</v>
      </c>
      <c r="C794" s="139" t="s">
        <v>3676</v>
      </c>
      <c r="D794" s="139" t="s">
        <v>3677</v>
      </c>
      <c r="E794" s="139" t="s">
        <v>1501</v>
      </c>
      <c r="F794" s="139" t="s">
        <v>1502</v>
      </c>
      <c r="G794" s="139" t="s">
        <v>1503</v>
      </c>
    </row>
    <row r="795" spans="1:7">
      <c r="A795" s="139">
        <v>794</v>
      </c>
      <c r="B795" s="139" t="s">
        <v>3660</v>
      </c>
      <c r="C795" s="139" t="s">
        <v>3676</v>
      </c>
      <c r="D795" s="139" t="s">
        <v>3677</v>
      </c>
      <c r="E795" s="139" t="s">
        <v>1504</v>
      </c>
      <c r="F795" s="139" t="s">
        <v>1502</v>
      </c>
      <c r="G795" s="139" t="s">
        <v>1505</v>
      </c>
    </row>
    <row r="796" spans="1:7">
      <c r="A796" s="139">
        <v>795</v>
      </c>
      <c r="B796" s="139" t="s">
        <v>3660</v>
      </c>
      <c r="C796" s="139" t="s">
        <v>3676</v>
      </c>
      <c r="D796" s="139" t="s">
        <v>3677</v>
      </c>
      <c r="E796" s="139" t="s">
        <v>2011</v>
      </c>
      <c r="F796" s="139" t="s">
        <v>2012</v>
      </c>
      <c r="G796" s="139" t="s">
        <v>2008</v>
      </c>
    </row>
    <row r="797" spans="1:7">
      <c r="A797" s="139">
        <v>796</v>
      </c>
      <c r="B797" s="139" t="s">
        <v>3660</v>
      </c>
      <c r="C797" s="139" t="s">
        <v>3676</v>
      </c>
      <c r="D797" s="139" t="s">
        <v>3677</v>
      </c>
      <c r="E797" s="139" t="s">
        <v>2013</v>
      </c>
      <c r="F797" s="139" t="s">
        <v>2014</v>
      </c>
      <c r="G797" s="139" t="s">
        <v>2008</v>
      </c>
    </row>
    <row r="798" spans="1:7">
      <c r="A798" s="139">
        <v>797</v>
      </c>
      <c r="B798" s="139" t="s">
        <v>3660</v>
      </c>
      <c r="C798" s="139" t="s">
        <v>3676</v>
      </c>
      <c r="D798" s="139" t="s">
        <v>3677</v>
      </c>
      <c r="E798" s="139" t="s">
        <v>1560</v>
      </c>
      <c r="F798" s="139" t="s">
        <v>1561</v>
      </c>
      <c r="G798" s="139" t="s">
        <v>1562</v>
      </c>
    </row>
    <row r="799" spans="1:7">
      <c r="A799" s="139">
        <v>798</v>
      </c>
      <c r="B799" s="139" t="s">
        <v>3660</v>
      </c>
      <c r="C799" s="139" t="s">
        <v>3676</v>
      </c>
      <c r="D799" s="139" t="s">
        <v>3677</v>
      </c>
      <c r="E799" s="139" t="s">
        <v>1550</v>
      </c>
      <c r="F799" s="139" t="s">
        <v>1551</v>
      </c>
      <c r="G799" s="139" t="s">
        <v>1552</v>
      </c>
    </row>
    <row r="800" spans="1:7">
      <c r="A800" s="139">
        <v>799</v>
      </c>
      <c r="B800" s="139" t="s">
        <v>3660</v>
      </c>
      <c r="C800" s="139" t="s">
        <v>3676</v>
      </c>
      <c r="D800" s="139" t="s">
        <v>3677</v>
      </c>
      <c r="E800" s="139" t="s">
        <v>1511</v>
      </c>
      <c r="F800" s="139" t="s">
        <v>1512</v>
      </c>
      <c r="G800" s="139" t="s">
        <v>1513</v>
      </c>
    </row>
    <row r="801" spans="1:7">
      <c r="A801" s="139">
        <v>800</v>
      </c>
      <c r="B801" s="139" t="s">
        <v>3660</v>
      </c>
      <c r="C801" s="139" t="s">
        <v>3676</v>
      </c>
      <c r="D801" s="139" t="s">
        <v>3677</v>
      </c>
      <c r="E801" s="139" t="s">
        <v>2015</v>
      </c>
      <c r="F801" s="139" t="s">
        <v>2016</v>
      </c>
      <c r="G801" s="139" t="s">
        <v>2008</v>
      </c>
    </row>
    <row r="802" spans="1:7">
      <c r="A802" s="139">
        <v>801</v>
      </c>
      <c r="B802" s="139" t="s">
        <v>3660</v>
      </c>
      <c r="C802" s="139" t="s">
        <v>3676</v>
      </c>
      <c r="D802" s="139" t="s">
        <v>3677</v>
      </c>
      <c r="E802" s="139" t="s">
        <v>2033</v>
      </c>
      <c r="F802" s="139" t="s">
        <v>1596</v>
      </c>
      <c r="G802" s="139" t="s">
        <v>2034</v>
      </c>
    </row>
    <row r="803" spans="1:7">
      <c r="A803" s="139">
        <v>802</v>
      </c>
      <c r="B803" s="139" t="s">
        <v>3660</v>
      </c>
      <c r="C803" s="139" t="s">
        <v>3676</v>
      </c>
      <c r="D803" s="139" t="s">
        <v>3677</v>
      </c>
      <c r="E803" s="139" t="s">
        <v>2001</v>
      </c>
      <c r="F803" s="139" t="s">
        <v>1554</v>
      </c>
      <c r="G803" s="139" t="s">
        <v>2002</v>
      </c>
    </row>
    <row r="804" spans="1:7">
      <c r="A804" s="139">
        <v>803</v>
      </c>
      <c r="B804" s="139" t="s">
        <v>3660</v>
      </c>
      <c r="C804" s="139" t="s">
        <v>3676</v>
      </c>
      <c r="D804" s="139" t="s">
        <v>3677</v>
      </c>
      <c r="E804" s="139" t="s">
        <v>2003</v>
      </c>
      <c r="F804" s="139" t="s">
        <v>2004</v>
      </c>
      <c r="G804" s="139" t="s">
        <v>2005</v>
      </c>
    </row>
    <row r="805" spans="1:7">
      <c r="A805" s="139">
        <v>804</v>
      </c>
      <c r="B805" s="139" t="s">
        <v>3660</v>
      </c>
      <c r="C805" s="139" t="s">
        <v>3678</v>
      </c>
      <c r="D805" s="139" t="s">
        <v>3679</v>
      </c>
      <c r="E805" s="139" t="s">
        <v>2006</v>
      </c>
      <c r="F805" s="139" t="s">
        <v>2007</v>
      </c>
      <c r="G805" s="139" t="s">
        <v>2008</v>
      </c>
    </row>
    <row r="806" spans="1:7">
      <c r="A806" s="139">
        <v>805</v>
      </c>
      <c r="B806" s="139" t="s">
        <v>3660</v>
      </c>
      <c r="C806" s="139" t="s">
        <v>3678</v>
      </c>
      <c r="D806" s="139" t="s">
        <v>3679</v>
      </c>
      <c r="E806" s="139" t="s">
        <v>2009</v>
      </c>
      <c r="F806" s="139" t="s">
        <v>2010</v>
      </c>
      <c r="G806" s="139" t="s">
        <v>2008</v>
      </c>
    </row>
    <row r="807" spans="1:7">
      <c r="A807" s="139">
        <v>806</v>
      </c>
      <c r="B807" s="139" t="s">
        <v>3660</v>
      </c>
      <c r="C807" s="139" t="s">
        <v>3678</v>
      </c>
      <c r="D807" s="139" t="s">
        <v>3679</v>
      </c>
      <c r="E807" s="139" t="s">
        <v>1501</v>
      </c>
      <c r="F807" s="139" t="s">
        <v>1502</v>
      </c>
      <c r="G807" s="139" t="s">
        <v>1503</v>
      </c>
    </row>
    <row r="808" spans="1:7">
      <c r="A808" s="139">
        <v>807</v>
      </c>
      <c r="B808" s="139" t="s">
        <v>3660</v>
      </c>
      <c r="C808" s="139" t="s">
        <v>3678</v>
      </c>
      <c r="D808" s="139" t="s">
        <v>3679</v>
      </c>
      <c r="E808" s="139" t="s">
        <v>1504</v>
      </c>
      <c r="F808" s="139" t="s">
        <v>1502</v>
      </c>
      <c r="G808" s="139" t="s">
        <v>1505</v>
      </c>
    </row>
    <row r="809" spans="1:7">
      <c r="A809" s="139">
        <v>808</v>
      </c>
      <c r="B809" s="139" t="s">
        <v>3660</v>
      </c>
      <c r="C809" s="139" t="s">
        <v>3678</v>
      </c>
      <c r="D809" s="139" t="s">
        <v>3679</v>
      </c>
      <c r="E809" s="139" t="s">
        <v>2011</v>
      </c>
      <c r="F809" s="139" t="s">
        <v>2012</v>
      </c>
      <c r="G809" s="139" t="s">
        <v>2008</v>
      </c>
    </row>
    <row r="810" spans="1:7">
      <c r="A810" s="139">
        <v>809</v>
      </c>
      <c r="B810" s="139" t="s">
        <v>3660</v>
      </c>
      <c r="C810" s="139" t="s">
        <v>3678</v>
      </c>
      <c r="D810" s="139" t="s">
        <v>3679</v>
      </c>
      <c r="E810" s="139" t="s">
        <v>2013</v>
      </c>
      <c r="F810" s="139" t="s">
        <v>2014</v>
      </c>
      <c r="G810" s="139" t="s">
        <v>2008</v>
      </c>
    </row>
    <row r="811" spans="1:7">
      <c r="A811" s="139">
        <v>810</v>
      </c>
      <c r="B811" s="139" t="s">
        <v>3660</v>
      </c>
      <c r="C811" s="139" t="s">
        <v>3678</v>
      </c>
      <c r="D811" s="139" t="s">
        <v>3679</v>
      </c>
      <c r="E811" s="139" t="s">
        <v>1560</v>
      </c>
      <c r="F811" s="139" t="s">
        <v>1561</v>
      </c>
      <c r="G811" s="139" t="s">
        <v>1562</v>
      </c>
    </row>
    <row r="812" spans="1:7">
      <c r="A812" s="139">
        <v>811</v>
      </c>
      <c r="B812" s="139" t="s">
        <v>3660</v>
      </c>
      <c r="C812" s="139" t="s">
        <v>3678</v>
      </c>
      <c r="D812" s="139" t="s">
        <v>3679</v>
      </c>
      <c r="E812" s="139" t="s">
        <v>1550</v>
      </c>
      <c r="F812" s="139" t="s">
        <v>1551</v>
      </c>
      <c r="G812" s="139" t="s">
        <v>1552</v>
      </c>
    </row>
    <row r="813" spans="1:7">
      <c r="A813" s="139">
        <v>812</v>
      </c>
      <c r="B813" s="139" t="s">
        <v>3660</v>
      </c>
      <c r="C813" s="139" t="s">
        <v>3678</v>
      </c>
      <c r="D813" s="139" t="s">
        <v>3679</v>
      </c>
      <c r="E813" s="139" t="s">
        <v>1511</v>
      </c>
      <c r="F813" s="139" t="s">
        <v>1512</v>
      </c>
      <c r="G813" s="139" t="s">
        <v>1513</v>
      </c>
    </row>
    <row r="814" spans="1:7">
      <c r="A814" s="139">
        <v>813</v>
      </c>
      <c r="B814" s="139" t="s">
        <v>3660</v>
      </c>
      <c r="C814" s="139" t="s">
        <v>3678</v>
      </c>
      <c r="D814" s="139" t="s">
        <v>3679</v>
      </c>
      <c r="E814" s="139" t="s">
        <v>2015</v>
      </c>
      <c r="F814" s="139" t="s">
        <v>2016</v>
      </c>
      <c r="G814" s="139" t="s">
        <v>2008</v>
      </c>
    </row>
    <row r="815" spans="1:7">
      <c r="A815" s="139">
        <v>814</v>
      </c>
      <c r="B815" s="139" t="s">
        <v>3660</v>
      </c>
      <c r="C815" s="139" t="s">
        <v>3678</v>
      </c>
      <c r="D815" s="139" t="s">
        <v>3679</v>
      </c>
      <c r="E815" s="139" t="s">
        <v>2001</v>
      </c>
      <c r="F815" s="139" t="s">
        <v>1554</v>
      </c>
      <c r="G815" s="139" t="s">
        <v>2002</v>
      </c>
    </row>
    <row r="816" spans="1:7">
      <c r="A816" s="139">
        <v>815</v>
      </c>
      <c r="B816" s="139" t="s">
        <v>3660</v>
      </c>
      <c r="C816" s="139" t="s">
        <v>3678</v>
      </c>
      <c r="D816" s="139" t="s">
        <v>3679</v>
      </c>
      <c r="E816" s="139" t="s">
        <v>2003</v>
      </c>
      <c r="F816" s="139" t="s">
        <v>2004</v>
      </c>
      <c r="G816" s="139" t="s">
        <v>2005</v>
      </c>
    </row>
    <row r="817" spans="1:7">
      <c r="A817" s="139">
        <v>816</v>
      </c>
      <c r="B817" s="139" t="s">
        <v>3660</v>
      </c>
      <c r="C817" s="139" t="s">
        <v>3680</v>
      </c>
      <c r="D817" s="139" t="s">
        <v>3681</v>
      </c>
      <c r="E817" s="139" t="s">
        <v>2035</v>
      </c>
      <c r="F817" s="139" t="s">
        <v>2036</v>
      </c>
      <c r="G817" s="139" t="s">
        <v>2008</v>
      </c>
    </row>
    <row r="818" spans="1:7">
      <c r="A818" s="139">
        <v>817</v>
      </c>
      <c r="B818" s="139" t="s">
        <v>3660</v>
      </c>
      <c r="C818" s="139" t="s">
        <v>3680</v>
      </c>
      <c r="D818" s="139" t="s">
        <v>3681</v>
      </c>
      <c r="E818" s="139" t="s">
        <v>2037</v>
      </c>
      <c r="F818" s="139" t="s">
        <v>2038</v>
      </c>
      <c r="G818" s="139" t="s">
        <v>2008</v>
      </c>
    </row>
    <row r="819" spans="1:7">
      <c r="A819" s="139">
        <v>818</v>
      </c>
      <c r="B819" s="139" t="s">
        <v>3660</v>
      </c>
      <c r="C819" s="139" t="s">
        <v>3680</v>
      </c>
      <c r="D819" s="139" t="s">
        <v>3681</v>
      </c>
      <c r="E819" s="139" t="s">
        <v>2006</v>
      </c>
      <c r="F819" s="139" t="s">
        <v>2007</v>
      </c>
      <c r="G819" s="139" t="s">
        <v>2008</v>
      </c>
    </row>
    <row r="820" spans="1:7">
      <c r="A820" s="139">
        <v>819</v>
      </c>
      <c r="B820" s="139" t="s">
        <v>3660</v>
      </c>
      <c r="C820" s="139" t="s">
        <v>3680</v>
      </c>
      <c r="D820" s="139" t="s">
        <v>3681</v>
      </c>
      <c r="E820" s="139" t="s">
        <v>2009</v>
      </c>
      <c r="F820" s="139" t="s">
        <v>2010</v>
      </c>
      <c r="G820" s="139" t="s">
        <v>2008</v>
      </c>
    </row>
    <row r="821" spans="1:7">
      <c r="A821" s="139">
        <v>820</v>
      </c>
      <c r="B821" s="139" t="s">
        <v>3660</v>
      </c>
      <c r="C821" s="139" t="s">
        <v>3680</v>
      </c>
      <c r="D821" s="139" t="s">
        <v>3681</v>
      </c>
      <c r="E821" s="139" t="s">
        <v>1501</v>
      </c>
      <c r="F821" s="139" t="s">
        <v>1502</v>
      </c>
      <c r="G821" s="139" t="s">
        <v>1503</v>
      </c>
    </row>
    <row r="822" spans="1:7">
      <c r="A822" s="139">
        <v>821</v>
      </c>
      <c r="B822" s="139" t="s">
        <v>3660</v>
      </c>
      <c r="C822" s="139" t="s">
        <v>3680</v>
      </c>
      <c r="D822" s="139" t="s">
        <v>3681</v>
      </c>
      <c r="E822" s="139" t="s">
        <v>1504</v>
      </c>
      <c r="F822" s="139" t="s">
        <v>1502</v>
      </c>
      <c r="G822" s="139" t="s">
        <v>1505</v>
      </c>
    </row>
    <row r="823" spans="1:7">
      <c r="A823" s="139">
        <v>822</v>
      </c>
      <c r="B823" s="139" t="s">
        <v>3660</v>
      </c>
      <c r="C823" s="139" t="s">
        <v>3680</v>
      </c>
      <c r="D823" s="139" t="s">
        <v>3681</v>
      </c>
      <c r="E823" s="139" t="s">
        <v>2011</v>
      </c>
      <c r="F823" s="139" t="s">
        <v>2012</v>
      </c>
      <c r="G823" s="139" t="s">
        <v>2008</v>
      </c>
    </row>
    <row r="824" spans="1:7">
      <c r="A824" s="139">
        <v>823</v>
      </c>
      <c r="B824" s="139" t="s">
        <v>3660</v>
      </c>
      <c r="C824" s="139" t="s">
        <v>3680</v>
      </c>
      <c r="D824" s="139" t="s">
        <v>3681</v>
      </c>
      <c r="E824" s="139" t="s">
        <v>2013</v>
      </c>
      <c r="F824" s="139" t="s">
        <v>2014</v>
      </c>
      <c r="G824" s="139" t="s">
        <v>2008</v>
      </c>
    </row>
    <row r="825" spans="1:7">
      <c r="A825" s="139">
        <v>824</v>
      </c>
      <c r="B825" s="139" t="s">
        <v>3660</v>
      </c>
      <c r="C825" s="139" t="s">
        <v>3680</v>
      </c>
      <c r="D825" s="139" t="s">
        <v>3681</v>
      </c>
      <c r="E825" s="139" t="s">
        <v>1560</v>
      </c>
      <c r="F825" s="139" t="s">
        <v>1561</v>
      </c>
      <c r="G825" s="139" t="s">
        <v>1562</v>
      </c>
    </row>
    <row r="826" spans="1:7">
      <c r="A826" s="139">
        <v>825</v>
      </c>
      <c r="B826" s="139" t="s">
        <v>3660</v>
      </c>
      <c r="C826" s="139" t="s">
        <v>3680</v>
      </c>
      <c r="D826" s="139" t="s">
        <v>3681</v>
      </c>
      <c r="E826" s="139" t="s">
        <v>1550</v>
      </c>
      <c r="F826" s="139" t="s">
        <v>1551</v>
      </c>
      <c r="G826" s="139" t="s">
        <v>1552</v>
      </c>
    </row>
    <row r="827" spans="1:7">
      <c r="A827" s="139">
        <v>826</v>
      </c>
      <c r="B827" s="139" t="s">
        <v>3660</v>
      </c>
      <c r="C827" s="139" t="s">
        <v>3680</v>
      </c>
      <c r="D827" s="139" t="s">
        <v>3681</v>
      </c>
      <c r="E827" s="139" t="s">
        <v>1511</v>
      </c>
      <c r="F827" s="139" t="s">
        <v>1512</v>
      </c>
      <c r="G827" s="139" t="s">
        <v>1513</v>
      </c>
    </row>
    <row r="828" spans="1:7">
      <c r="A828" s="139">
        <v>827</v>
      </c>
      <c r="B828" s="139" t="s">
        <v>3660</v>
      </c>
      <c r="C828" s="139" t="s">
        <v>3680</v>
      </c>
      <c r="D828" s="139" t="s">
        <v>3681</v>
      </c>
      <c r="E828" s="139" t="s">
        <v>2015</v>
      </c>
      <c r="F828" s="139" t="s">
        <v>2016</v>
      </c>
      <c r="G828" s="139" t="s">
        <v>2008</v>
      </c>
    </row>
    <row r="829" spans="1:7">
      <c r="A829" s="139">
        <v>828</v>
      </c>
      <c r="B829" s="139" t="s">
        <v>3660</v>
      </c>
      <c r="C829" s="139" t="s">
        <v>3680</v>
      </c>
      <c r="D829" s="139" t="s">
        <v>3681</v>
      </c>
      <c r="E829" s="139" t="s">
        <v>2001</v>
      </c>
      <c r="F829" s="139" t="s">
        <v>1554</v>
      </c>
      <c r="G829" s="139" t="s">
        <v>2002</v>
      </c>
    </row>
    <row r="830" spans="1:7">
      <c r="A830" s="139">
        <v>829</v>
      </c>
      <c r="B830" s="139" t="s">
        <v>3660</v>
      </c>
      <c r="C830" s="139" t="s">
        <v>3680</v>
      </c>
      <c r="D830" s="139" t="s">
        <v>3681</v>
      </c>
      <c r="E830" s="139" t="s">
        <v>2003</v>
      </c>
      <c r="F830" s="139" t="s">
        <v>2004</v>
      </c>
      <c r="G830" s="139" t="s">
        <v>2005</v>
      </c>
    </row>
    <row r="831" spans="1:7">
      <c r="A831" s="139">
        <v>830</v>
      </c>
      <c r="B831" s="139" t="s">
        <v>3660</v>
      </c>
      <c r="C831" s="139" t="s">
        <v>3682</v>
      </c>
      <c r="D831" s="139" t="s">
        <v>3683</v>
      </c>
      <c r="E831" s="139" t="s">
        <v>2006</v>
      </c>
      <c r="F831" s="139" t="s">
        <v>2007</v>
      </c>
      <c r="G831" s="139" t="s">
        <v>2008</v>
      </c>
    </row>
    <row r="832" spans="1:7">
      <c r="A832" s="139">
        <v>831</v>
      </c>
      <c r="B832" s="139" t="s">
        <v>3660</v>
      </c>
      <c r="C832" s="139" t="s">
        <v>3682</v>
      </c>
      <c r="D832" s="139" t="s">
        <v>3683</v>
      </c>
      <c r="E832" s="139" t="s">
        <v>2009</v>
      </c>
      <c r="F832" s="139" t="s">
        <v>2010</v>
      </c>
      <c r="G832" s="139" t="s">
        <v>2008</v>
      </c>
    </row>
    <row r="833" spans="1:7">
      <c r="A833" s="139">
        <v>832</v>
      </c>
      <c r="B833" s="139" t="s">
        <v>3660</v>
      </c>
      <c r="C833" s="139" t="s">
        <v>3682</v>
      </c>
      <c r="D833" s="139" t="s">
        <v>3683</v>
      </c>
      <c r="E833" s="139" t="s">
        <v>1501</v>
      </c>
      <c r="F833" s="139" t="s">
        <v>1502</v>
      </c>
      <c r="G833" s="139" t="s">
        <v>1503</v>
      </c>
    </row>
    <row r="834" spans="1:7">
      <c r="A834" s="139">
        <v>833</v>
      </c>
      <c r="B834" s="139" t="s">
        <v>3660</v>
      </c>
      <c r="C834" s="139" t="s">
        <v>3682</v>
      </c>
      <c r="D834" s="139" t="s">
        <v>3683</v>
      </c>
      <c r="E834" s="139" t="s">
        <v>1504</v>
      </c>
      <c r="F834" s="139" t="s">
        <v>1502</v>
      </c>
      <c r="G834" s="139" t="s">
        <v>1505</v>
      </c>
    </row>
    <row r="835" spans="1:7">
      <c r="A835" s="139">
        <v>834</v>
      </c>
      <c r="B835" s="139" t="s">
        <v>3660</v>
      </c>
      <c r="C835" s="139" t="s">
        <v>3682</v>
      </c>
      <c r="D835" s="139" t="s">
        <v>3683</v>
      </c>
      <c r="E835" s="139" t="s">
        <v>2011</v>
      </c>
      <c r="F835" s="139" t="s">
        <v>2012</v>
      </c>
      <c r="G835" s="139" t="s">
        <v>2008</v>
      </c>
    </row>
    <row r="836" spans="1:7">
      <c r="A836" s="139">
        <v>835</v>
      </c>
      <c r="B836" s="139" t="s">
        <v>3660</v>
      </c>
      <c r="C836" s="139" t="s">
        <v>3682</v>
      </c>
      <c r="D836" s="139" t="s">
        <v>3683</v>
      </c>
      <c r="E836" s="139" t="s">
        <v>2013</v>
      </c>
      <c r="F836" s="139" t="s">
        <v>2014</v>
      </c>
      <c r="G836" s="139" t="s">
        <v>2008</v>
      </c>
    </row>
    <row r="837" spans="1:7">
      <c r="A837" s="139">
        <v>836</v>
      </c>
      <c r="B837" s="139" t="s">
        <v>3660</v>
      </c>
      <c r="C837" s="139" t="s">
        <v>3682</v>
      </c>
      <c r="D837" s="139" t="s">
        <v>3683</v>
      </c>
      <c r="E837" s="139" t="s">
        <v>1560</v>
      </c>
      <c r="F837" s="139" t="s">
        <v>1561</v>
      </c>
      <c r="G837" s="139" t="s">
        <v>1562</v>
      </c>
    </row>
    <row r="838" spans="1:7">
      <c r="A838" s="139">
        <v>837</v>
      </c>
      <c r="B838" s="139" t="s">
        <v>3660</v>
      </c>
      <c r="C838" s="139" t="s">
        <v>3682</v>
      </c>
      <c r="D838" s="139" t="s">
        <v>3683</v>
      </c>
      <c r="E838" s="139" t="s">
        <v>1550</v>
      </c>
      <c r="F838" s="139" t="s">
        <v>1551</v>
      </c>
      <c r="G838" s="139" t="s">
        <v>1552</v>
      </c>
    </row>
    <row r="839" spans="1:7">
      <c r="A839" s="139">
        <v>838</v>
      </c>
      <c r="B839" s="139" t="s">
        <v>3660</v>
      </c>
      <c r="C839" s="139" t="s">
        <v>3682</v>
      </c>
      <c r="D839" s="139" t="s">
        <v>3683</v>
      </c>
      <c r="E839" s="139" t="s">
        <v>1511</v>
      </c>
      <c r="F839" s="139" t="s">
        <v>1512</v>
      </c>
      <c r="G839" s="139" t="s">
        <v>1513</v>
      </c>
    </row>
    <row r="840" spans="1:7">
      <c r="A840" s="139">
        <v>839</v>
      </c>
      <c r="B840" s="139" t="s">
        <v>3660</v>
      </c>
      <c r="C840" s="139" t="s">
        <v>3682</v>
      </c>
      <c r="D840" s="139" t="s">
        <v>3683</v>
      </c>
      <c r="E840" s="139" t="s">
        <v>2015</v>
      </c>
      <c r="F840" s="139" t="s">
        <v>2016</v>
      </c>
      <c r="G840" s="139" t="s">
        <v>2008</v>
      </c>
    </row>
    <row r="841" spans="1:7">
      <c r="A841" s="139">
        <v>840</v>
      </c>
      <c r="B841" s="139" t="s">
        <v>3660</v>
      </c>
      <c r="C841" s="139" t="s">
        <v>3682</v>
      </c>
      <c r="D841" s="139" t="s">
        <v>3683</v>
      </c>
      <c r="E841" s="139" t="s">
        <v>2039</v>
      </c>
      <c r="F841" s="139" t="s">
        <v>2040</v>
      </c>
      <c r="G841" s="139" t="s">
        <v>2008</v>
      </c>
    </row>
    <row r="842" spans="1:7">
      <c r="A842" s="139">
        <v>841</v>
      </c>
      <c r="B842" s="139" t="s">
        <v>3660</v>
      </c>
      <c r="C842" s="139" t="s">
        <v>3682</v>
      </c>
      <c r="D842" s="139" t="s">
        <v>3683</v>
      </c>
      <c r="E842" s="139" t="s">
        <v>2001</v>
      </c>
      <c r="F842" s="139" t="s">
        <v>1554</v>
      </c>
      <c r="G842" s="139" t="s">
        <v>2002</v>
      </c>
    </row>
    <row r="843" spans="1:7">
      <c r="A843" s="139">
        <v>842</v>
      </c>
      <c r="B843" s="139" t="s">
        <v>3660</v>
      </c>
      <c r="C843" s="139" t="s">
        <v>3682</v>
      </c>
      <c r="D843" s="139" t="s">
        <v>3683</v>
      </c>
      <c r="E843" s="139" t="s">
        <v>2003</v>
      </c>
      <c r="F843" s="139" t="s">
        <v>2004</v>
      </c>
      <c r="G843" s="139" t="s">
        <v>2005</v>
      </c>
    </row>
    <row r="844" spans="1:7">
      <c r="A844" s="139">
        <v>843</v>
      </c>
      <c r="B844" s="139" t="s">
        <v>3660</v>
      </c>
      <c r="C844" s="139" t="s">
        <v>3684</v>
      </c>
      <c r="D844" s="139" t="s">
        <v>3685</v>
      </c>
      <c r="E844" s="139" t="s">
        <v>2041</v>
      </c>
      <c r="F844" s="139" t="s">
        <v>2042</v>
      </c>
      <c r="G844" s="139" t="s">
        <v>2008</v>
      </c>
    </row>
    <row r="845" spans="1:7">
      <c r="A845" s="139">
        <v>844</v>
      </c>
      <c r="B845" s="139" t="s">
        <v>3660</v>
      </c>
      <c r="C845" s="139" t="s">
        <v>3684</v>
      </c>
      <c r="D845" s="139" t="s">
        <v>3685</v>
      </c>
      <c r="E845" s="139" t="s">
        <v>2006</v>
      </c>
      <c r="F845" s="139" t="s">
        <v>2007</v>
      </c>
      <c r="G845" s="139" t="s">
        <v>2008</v>
      </c>
    </row>
    <row r="846" spans="1:7">
      <c r="A846" s="139">
        <v>845</v>
      </c>
      <c r="B846" s="139" t="s">
        <v>3660</v>
      </c>
      <c r="C846" s="139" t="s">
        <v>3684</v>
      </c>
      <c r="D846" s="139" t="s">
        <v>3685</v>
      </c>
      <c r="E846" s="139" t="s">
        <v>2009</v>
      </c>
      <c r="F846" s="139" t="s">
        <v>2010</v>
      </c>
      <c r="G846" s="139" t="s">
        <v>2008</v>
      </c>
    </row>
    <row r="847" spans="1:7">
      <c r="A847" s="139">
        <v>846</v>
      </c>
      <c r="B847" s="139" t="s">
        <v>3660</v>
      </c>
      <c r="C847" s="139" t="s">
        <v>3684</v>
      </c>
      <c r="D847" s="139" t="s">
        <v>3685</v>
      </c>
      <c r="E847" s="139" t="s">
        <v>1501</v>
      </c>
      <c r="F847" s="139" t="s">
        <v>1502</v>
      </c>
      <c r="G847" s="139" t="s">
        <v>1503</v>
      </c>
    </row>
    <row r="848" spans="1:7">
      <c r="A848" s="139">
        <v>847</v>
      </c>
      <c r="B848" s="139" t="s">
        <v>3660</v>
      </c>
      <c r="C848" s="139" t="s">
        <v>3684</v>
      </c>
      <c r="D848" s="139" t="s">
        <v>3685</v>
      </c>
      <c r="E848" s="139" t="s">
        <v>1504</v>
      </c>
      <c r="F848" s="139" t="s">
        <v>1502</v>
      </c>
      <c r="G848" s="139" t="s">
        <v>1505</v>
      </c>
    </row>
    <row r="849" spans="1:7">
      <c r="A849" s="139">
        <v>848</v>
      </c>
      <c r="B849" s="139" t="s">
        <v>3660</v>
      </c>
      <c r="C849" s="139" t="s">
        <v>3684</v>
      </c>
      <c r="D849" s="139" t="s">
        <v>3685</v>
      </c>
      <c r="E849" s="139" t="s">
        <v>2011</v>
      </c>
      <c r="F849" s="139" t="s">
        <v>2012</v>
      </c>
      <c r="G849" s="139" t="s">
        <v>2008</v>
      </c>
    </row>
    <row r="850" spans="1:7">
      <c r="A850" s="139">
        <v>849</v>
      </c>
      <c r="B850" s="139" t="s">
        <v>3660</v>
      </c>
      <c r="C850" s="139" t="s">
        <v>3684</v>
      </c>
      <c r="D850" s="139" t="s">
        <v>3685</v>
      </c>
      <c r="E850" s="139" t="s">
        <v>2013</v>
      </c>
      <c r="F850" s="139" t="s">
        <v>2014</v>
      </c>
      <c r="G850" s="139" t="s">
        <v>2008</v>
      </c>
    </row>
    <row r="851" spans="1:7">
      <c r="A851" s="139">
        <v>850</v>
      </c>
      <c r="B851" s="139" t="s">
        <v>3660</v>
      </c>
      <c r="C851" s="139" t="s">
        <v>3684</v>
      </c>
      <c r="D851" s="139" t="s">
        <v>3685</v>
      </c>
      <c r="E851" s="139" t="s">
        <v>1560</v>
      </c>
      <c r="F851" s="139" t="s">
        <v>1561</v>
      </c>
      <c r="G851" s="139" t="s">
        <v>1562</v>
      </c>
    </row>
    <row r="852" spans="1:7">
      <c r="A852" s="139">
        <v>851</v>
      </c>
      <c r="B852" s="139" t="s">
        <v>3660</v>
      </c>
      <c r="C852" s="139" t="s">
        <v>3684</v>
      </c>
      <c r="D852" s="139" t="s">
        <v>3685</v>
      </c>
      <c r="E852" s="139" t="s">
        <v>1550</v>
      </c>
      <c r="F852" s="139" t="s">
        <v>1551</v>
      </c>
      <c r="G852" s="139" t="s">
        <v>1552</v>
      </c>
    </row>
    <row r="853" spans="1:7">
      <c r="A853" s="139">
        <v>852</v>
      </c>
      <c r="B853" s="139" t="s">
        <v>3660</v>
      </c>
      <c r="C853" s="139" t="s">
        <v>3684</v>
      </c>
      <c r="D853" s="139" t="s">
        <v>3685</v>
      </c>
      <c r="E853" s="139" t="s">
        <v>1511</v>
      </c>
      <c r="F853" s="139" t="s">
        <v>1512</v>
      </c>
      <c r="G853" s="139" t="s">
        <v>1513</v>
      </c>
    </row>
    <row r="854" spans="1:7">
      <c r="A854" s="139">
        <v>853</v>
      </c>
      <c r="B854" s="139" t="s">
        <v>3660</v>
      </c>
      <c r="C854" s="139" t="s">
        <v>3684</v>
      </c>
      <c r="D854" s="139" t="s">
        <v>3685</v>
      </c>
      <c r="E854" s="139" t="s">
        <v>2015</v>
      </c>
      <c r="F854" s="139" t="s">
        <v>2016</v>
      </c>
      <c r="G854" s="139" t="s">
        <v>2008</v>
      </c>
    </row>
    <row r="855" spans="1:7">
      <c r="A855" s="139">
        <v>854</v>
      </c>
      <c r="B855" s="139" t="s">
        <v>3660</v>
      </c>
      <c r="C855" s="139" t="s">
        <v>3684</v>
      </c>
      <c r="D855" s="139" t="s">
        <v>3685</v>
      </c>
      <c r="E855" s="139" t="s">
        <v>2001</v>
      </c>
      <c r="F855" s="139" t="s">
        <v>1554</v>
      </c>
      <c r="G855" s="139" t="s">
        <v>2002</v>
      </c>
    </row>
    <row r="856" spans="1:7">
      <c r="A856" s="139">
        <v>855</v>
      </c>
      <c r="B856" s="139" t="s">
        <v>3660</v>
      </c>
      <c r="C856" s="139" t="s">
        <v>3684</v>
      </c>
      <c r="D856" s="139" t="s">
        <v>3685</v>
      </c>
      <c r="E856" s="139" t="s">
        <v>2003</v>
      </c>
      <c r="F856" s="139" t="s">
        <v>2004</v>
      </c>
      <c r="G856" s="139" t="s">
        <v>2005</v>
      </c>
    </row>
    <row r="857" spans="1:7">
      <c r="A857" s="139">
        <v>856</v>
      </c>
      <c r="B857" s="139" t="s">
        <v>3660</v>
      </c>
      <c r="C857" s="139" t="s">
        <v>3686</v>
      </c>
      <c r="D857" s="139" t="s">
        <v>3687</v>
      </c>
      <c r="E857" s="139" t="s">
        <v>2006</v>
      </c>
      <c r="F857" s="139" t="s">
        <v>2007</v>
      </c>
      <c r="G857" s="139" t="s">
        <v>2008</v>
      </c>
    </row>
    <row r="858" spans="1:7">
      <c r="A858" s="139">
        <v>857</v>
      </c>
      <c r="B858" s="139" t="s">
        <v>3660</v>
      </c>
      <c r="C858" s="139" t="s">
        <v>3686</v>
      </c>
      <c r="D858" s="139" t="s">
        <v>3687</v>
      </c>
      <c r="E858" s="139" t="s">
        <v>2009</v>
      </c>
      <c r="F858" s="139" t="s">
        <v>2010</v>
      </c>
      <c r="G858" s="139" t="s">
        <v>2008</v>
      </c>
    </row>
    <row r="859" spans="1:7">
      <c r="A859" s="139">
        <v>858</v>
      </c>
      <c r="B859" s="139" t="s">
        <v>3660</v>
      </c>
      <c r="C859" s="139" t="s">
        <v>3686</v>
      </c>
      <c r="D859" s="139" t="s">
        <v>3687</v>
      </c>
      <c r="E859" s="139" t="s">
        <v>1501</v>
      </c>
      <c r="F859" s="139" t="s">
        <v>1502</v>
      </c>
      <c r="G859" s="139" t="s">
        <v>1503</v>
      </c>
    </row>
    <row r="860" spans="1:7">
      <c r="A860" s="139">
        <v>859</v>
      </c>
      <c r="B860" s="139" t="s">
        <v>3660</v>
      </c>
      <c r="C860" s="139" t="s">
        <v>3686</v>
      </c>
      <c r="D860" s="139" t="s">
        <v>3687</v>
      </c>
      <c r="E860" s="139" t="s">
        <v>1504</v>
      </c>
      <c r="F860" s="139" t="s">
        <v>1502</v>
      </c>
      <c r="G860" s="139" t="s">
        <v>1505</v>
      </c>
    </row>
    <row r="861" spans="1:7">
      <c r="A861" s="139">
        <v>860</v>
      </c>
      <c r="B861" s="139" t="s">
        <v>3660</v>
      </c>
      <c r="C861" s="139" t="s">
        <v>3686</v>
      </c>
      <c r="D861" s="139" t="s">
        <v>3687</v>
      </c>
      <c r="E861" s="139" t="s">
        <v>2011</v>
      </c>
      <c r="F861" s="139" t="s">
        <v>2012</v>
      </c>
      <c r="G861" s="139" t="s">
        <v>2008</v>
      </c>
    </row>
    <row r="862" spans="1:7">
      <c r="A862" s="139">
        <v>861</v>
      </c>
      <c r="B862" s="139" t="s">
        <v>3660</v>
      </c>
      <c r="C862" s="139" t="s">
        <v>3686</v>
      </c>
      <c r="D862" s="139" t="s">
        <v>3687</v>
      </c>
      <c r="E862" s="139" t="s">
        <v>2013</v>
      </c>
      <c r="F862" s="139" t="s">
        <v>2014</v>
      </c>
      <c r="G862" s="139" t="s">
        <v>2008</v>
      </c>
    </row>
    <row r="863" spans="1:7">
      <c r="A863" s="139">
        <v>862</v>
      </c>
      <c r="B863" s="139" t="s">
        <v>3660</v>
      </c>
      <c r="C863" s="139" t="s">
        <v>3686</v>
      </c>
      <c r="D863" s="139" t="s">
        <v>3687</v>
      </c>
      <c r="E863" s="139" t="s">
        <v>1560</v>
      </c>
      <c r="F863" s="139" t="s">
        <v>1561</v>
      </c>
      <c r="G863" s="139" t="s">
        <v>1562</v>
      </c>
    </row>
    <row r="864" spans="1:7">
      <c r="A864" s="139">
        <v>863</v>
      </c>
      <c r="B864" s="139" t="s">
        <v>3660</v>
      </c>
      <c r="C864" s="139" t="s">
        <v>3686</v>
      </c>
      <c r="D864" s="139" t="s">
        <v>3687</v>
      </c>
      <c r="E864" s="139" t="s">
        <v>1550</v>
      </c>
      <c r="F864" s="139" t="s">
        <v>1551</v>
      </c>
      <c r="G864" s="139" t="s">
        <v>1552</v>
      </c>
    </row>
    <row r="865" spans="1:7">
      <c r="A865" s="139">
        <v>864</v>
      </c>
      <c r="B865" s="139" t="s">
        <v>3660</v>
      </c>
      <c r="C865" s="139" t="s">
        <v>3686</v>
      </c>
      <c r="D865" s="139" t="s">
        <v>3687</v>
      </c>
      <c r="E865" s="139" t="s">
        <v>1511</v>
      </c>
      <c r="F865" s="139" t="s">
        <v>1512</v>
      </c>
      <c r="G865" s="139" t="s">
        <v>1513</v>
      </c>
    </row>
    <row r="866" spans="1:7">
      <c r="A866" s="139">
        <v>865</v>
      </c>
      <c r="B866" s="139" t="s">
        <v>3660</v>
      </c>
      <c r="C866" s="139" t="s">
        <v>3686</v>
      </c>
      <c r="D866" s="139" t="s">
        <v>3687</v>
      </c>
      <c r="E866" s="139" t="s">
        <v>2015</v>
      </c>
      <c r="F866" s="139" t="s">
        <v>2016</v>
      </c>
      <c r="G866" s="139" t="s">
        <v>2008</v>
      </c>
    </row>
    <row r="867" spans="1:7">
      <c r="A867" s="139">
        <v>866</v>
      </c>
      <c r="B867" s="139" t="s">
        <v>3660</v>
      </c>
      <c r="C867" s="139" t="s">
        <v>3686</v>
      </c>
      <c r="D867" s="139" t="s">
        <v>3687</v>
      </c>
      <c r="E867" s="139" t="s">
        <v>2043</v>
      </c>
      <c r="F867" s="139" t="s">
        <v>1600</v>
      </c>
      <c r="G867" s="139" t="s">
        <v>2044</v>
      </c>
    </row>
    <row r="868" spans="1:7">
      <c r="A868" s="139">
        <v>867</v>
      </c>
      <c r="B868" s="139" t="s">
        <v>3660</v>
      </c>
      <c r="C868" s="139" t="s">
        <v>3686</v>
      </c>
      <c r="D868" s="139" t="s">
        <v>3687</v>
      </c>
      <c r="E868" s="139" t="s">
        <v>2001</v>
      </c>
      <c r="F868" s="139" t="s">
        <v>1554</v>
      </c>
      <c r="G868" s="139" t="s">
        <v>2002</v>
      </c>
    </row>
    <row r="869" spans="1:7">
      <c r="A869" s="139">
        <v>868</v>
      </c>
      <c r="B869" s="139" t="s">
        <v>3660</v>
      </c>
      <c r="C869" s="139" t="s">
        <v>3686</v>
      </c>
      <c r="D869" s="139" t="s">
        <v>3687</v>
      </c>
      <c r="E869" s="139" t="s">
        <v>2003</v>
      </c>
      <c r="F869" s="139" t="s">
        <v>2004</v>
      </c>
      <c r="G869" s="139" t="s">
        <v>2005</v>
      </c>
    </row>
    <row r="870" spans="1:7">
      <c r="A870" s="139">
        <v>869</v>
      </c>
      <c r="B870" s="139" t="s">
        <v>3660</v>
      </c>
      <c r="C870" s="139" t="s">
        <v>3688</v>
      </c>
      <c r="D870" s="139" t="s">
        <v>3689</v>
      </c>
      <c r="E870" s="139" t="s">
        <v>2006</v>
      </c>
      <c r="F870" s="139" t="s">
        <v>2007</v>
      </c>
      <c r="G870" s="139" t="s">
        <v>2008</v>
      </c>
    </row>
    <row r="871" spans="1:7">
      <c r="A871" s="139">
        <v>870</v>
      </c>
      <c r="B871" s="139" t="s">
        <v>3660</v>
      </c>
      <c r="C871" s="139" t="s">
        <v>3688</v>
      </c>
      <c r="D871" s="139" t="s">
        <v>3689</v>
      </c>
      <c r="E871" s="139" t="s">
        <v>2009</v>
      </c>
      <c r="F871" s="139" t="s">
        <v>2010</v>
      </c>
      <c r="G871" s="139" t="s">
        <v>2008</v>
      </c>
    </row>
    <row r="872" spans="1:7">
      <c r="A872" s="139">
        <v>871</v>
      </c>
      <c r="B872" s="139" t="s">
        <v>3660</v>
      </c>
      <c r="C872" s="139" t="s">
        <v>3688</v>
      </c>
      <c r="D872" s="139" t="s">
        <v>3689</v>
      </c>
      <c r="E872" s="139" t="s">
        <v>1501</v>
      </c>
      <c r="F872" s="139" t="s">
        <v>1502</v>
      </c>
      <c r="G872" s="139" t="s">
        <v>1503</v>
      </c>
    </row>
    <row r="873" spans="1:7">
      <c r="A873" s="139">
        <v>872</v>
      </c>
      <c r="B873" s="139" t="s">
        <v>3660</v>
      </c>
      <c r="C873" s="139" t="s">
        <v>3688</v>
      </c>
      <c r="D873" s="139" t="s">
        <v>3689</v>
      </c>
      <c r="E873" s="139" t="s">
        <v>1504</v>
      </c>
      <c r="F873" s="139" t="s">
        <v>1502</v>
      </c>
      <c r="G873" s="139" t="s">
        <v>1505</v>
      </c>
    </row>
    <row r="874" spans="1:7">
      <c r="A874" s="139">
        <v>873</v>
      </c>
      <c r="B874" s="139" t="s">
        <v>3660</v>
      </c>
      <c r="C874" s="139" t="s">
        <v>3688</v>
      </c>
      <c r="D874" s="139" t="s">
        <v>3689</v>
      </c>
      <c r="E874" s="139" t="s">
        <v>2011</v>
      </c>
      <c r="F874" s="139" t="s">
        <v>2012</v>
      </c>
      <c r="G874" s="139" t="s">
        <v>2008</v>
      </c>
    </row>
    <row r="875" spans="1:7">
      <c r="A875" s="139">
        <v>874</v>
      </c>
      <c r="B875" s="139" t="s">
        <v>3660</v>
      </c>
      <c r="C875" s="139" t="s">
        <v>3688</v>
      </c>
      <c r="D875" s="139" t="s">
        <v>3689</v>
      </c>
      <c r="E875" s="139" t="s">
        <v>2013</v>
      </c>
      <c r="F875" s="139" t="s">
        <v>2014</v>
      </c>
      <c r="G875" s="139" t="s">
        <v>2008</v>
      </c>
    </row>
    <row r="876" spans="1:7">
      <c r="A876" s="139">
        <v>875</v>
      </c>
      <c r="B876" s="139" t="s">
        <v>3660</v>
      </c>
      <c r="C876" s="139" t="s">
        <v>3688</v>
      </c>
      <c r="D876" s="139" t="s">
        <v>3689</v>
      </c>
      <c r="E876" s="139" t="s">
        <v>2045</v>
      </c>
      <c r="F876" s="139" t="s">
        <v>2046</v>
      </c>
      <c r="G876" s="139" t="s">
        <v>2008</v>
      </c>
    </row>
    <row r="877" spans="1:7">
      <c r="A877" s="139">
        <v>876</v>
      </c>
      <c r="B877" s="139" t="s">
        <v>3660</v>
      </c>
      <c r="C877" s="139" t="s">
        <v>3688</v>
      </c>
      <c r="D877" s="139" t="s">
        <v>3689</v>
      </c>
      <c r="E877" s="139" t="s">
        <v>1560</v>
      </c>
      <c r="F877" s="139" t="s">
        <v>1561</v>
      </c>
      <c r="G877" s="139" t="s">
        <v>1562</v>
      </c>
    </row>
    <row r="878" spans="1:7">
      <c r="A878" s="139">
        <v>877</v>
      </c>
      <c r="B878" s="139" t="s">
        <v>3660</v>
      </c>
      <c r="C878" s="139" t="s">
        <v>3688</v>
      </c>
      <c r="D878" s="139" t="s">
        <v>3689</v>
      </c>
      <c r="E878" s="139" t="s">
        <v>2047</v>
      </c>
      <c r="F878" s="139" t="s">
        <v>2048</v>
      </c>
      <c r="G878" s="139" t="s">
        <v>2023</v>
      </c>
    </row>
    <row r="879" spans="1:7">
      <c r="A879" s="139">
        <v>878</v>
      </c>
      <c r="B879" s="139" t="s">
        <v>3660</v>
      </c>
      <c r="C879" s="139" t="s">
        <v>3688</v>
      </c>
      <c r="D879" s="139" t="s">
        <v>3689</v>
      </c>
      <c r="E879" s="139" t="s">
        <v>1550</v>
      </c>
      <c r="F879" s="139" t="s">
        <v>1551</v>
      </c>
      <c r="G879" s="139" t="s">
        <v>1552</v>
      </c>
    </row>
    <row r="880" spans="1:7">
      <c r="A880" s="139">
        <v>879</v>
      </c>
      <c r="B880" s="139" t="s">
        <v>3660</v>
      </c>
      <c r="C880" s="139" t="s">
        <v>3688</v>
      </c>
      <c r="D880" s="139" t="s">
        <v>3689</v>
      </c>
      <c r="E880" s="139" t="s">
        <v>1511</v>
      </c>
      <c r="F880" s="139" t="s">
        <v>1512</v>
      </c>
      <c r="G880" s="139" t="s">
        <v>1513</v>
      </c>
    </row>
    <row r="881" spans="1:7">
      <c r="A881" s="139">
        <v>880</v>
      </c>
      <c r="B881" s="139" t="s">
        <v>3660</v>
      </c>
      <c r="C881" s="139" t="s">
        <v>3688</v>
      </c>
      <c r="D881" s="139" t="s">
        <v>3689</v>
      </c>
      <c r="E881" s="139" t="s">
        <v>2015</v>
      </c>
      <c r="F881" s="139" t="s">
        <v>2016</v>
      </c>
      <c r="G881" s="139" t="s">
        <v>2008</v>
      </c>
    </row>
    <row r="882" spans="1:7">
      <c r="A882" s="139">
        <v>881</v>
      </c>
      <c r="B882" s="139" t="s">
        <v>3660</v>
      </c>
      <c r="C882" s="139" t="s">
        <v>3688</v>
      </c>
      <c r="D882" s="139" t="s">
        <v>3689</v>
      </c>
      <c r="E882" s="139" t="s">
        <v>2001</v>
      </c>
      <c r="F882" s="139" t="s">
        <v>1554</v>
      </c>
      <c r="G882" s="139" t="s">
        <v>2002</v>
      </c>
    </row>
    <row r="883" spans="1:7">
      <c r="A883" s="139">
        <v>882</v>
      </c>
      <c r="B883" s="139" t="s">
        <v>3660</v>
      </c>
      <c r="C883" s="139" t="s">
        <v>3688</v>
      </c>
      <c r="D883" s="139" t="s">
        <v>3689</v>
      </c>
      <c r="E883" s="139" t="s">
        <v>2003</v>
      </c>
      <c r="F883" s="139" t="s">
        <v>2004</v>
      </c>
      <c r="G883" s="139" t="s">
        <v>2005</v>
      </c>
    </row>
    <row r="884" spans="1:7">
      <c r="A884" s="139">
        <v>883</v>
      </c>
      <c r="B884" s="139" t="s">
        <v>3690</v>
      </c>
      <c r="C884" s="139" t="s">
        <v>3690</v>
      </c>
      <c r="D884" s="139" t="s">
        <v>3691</v>
      </c>
      <c r="E884" s="139" t="s">
        <v>2049</v>
      </c>
      <c r="F884" s="139" t="s">
        <v>2050</v>
      </c>
      <c r="G884" s="139" t="s">
        <v>2051</v>
      </c>
    </row>
    <row r="885" spans="1:7">
      <c r="A885" s="139">
        <v>884</v>
      </c>
      <c r="B885" s="139" t="s">
        <v>3690</v>
      </c>
      <c r="C885" s="139" t="s">
        <v>3690</v>
      </c>
      <c r="D885" s="139" t="s">
        <v>3691</v>
      </c>
      <c r="E885" s="139" t="s">
        <v>1511</v>
      </c>
      <c r="F885" s="139" t="s">
        <v>1512</v>
      </c>
      <c r="G885" s="139" t="s">
        <v>1513</v>
      </c>
    </row>
    <row r="886" spans="1:7">
      <c r="A886" s="139">
        <v>885</v>
      </c>
      <c r="B886" s="139" t="s">
        <v>3690</v>
      </c>
      <c r="C886" s="139" t="s">
        <v>3690</v>
      </c>
      <c r="D886" s="139" t="s">
        <v>3691</v>
      </c>
      <c r="E886" s="139" t="s">
        <v>1987</v>
      </c>
      <c r="F886" s="139" t="s">
        <v>1554</v>
      </c>
      <c r="G886" s="139" t="s">
        <v>1988</v>
      </c>
    </row>
    <row r="887" spans="1:7">
      <c r="A887" s="139">
        <v>886</v>
      </c>
      <c r="B887" s="139" t="s">
        <v>3690</v>
      </c>
      <c r="C887" s="139" t="s">
        <v>3692</v>
      </c>
      <c r="D887" s="139" t="s">
        <v>3693</v>
      </c>
      <c r="E887" s="139" t="s">
        <v>2052</v>
      </c>
      <c r="F887" s="139" t="s">
        <v>2053</v>
      </c>
      <c r="G887" s="139" t="s">
        <v>2051</v>
      </c>
    </row>
    <row r="888" spans="1:7">
      <c r="A888" s="139">
        <v>887</v>
      </c>
      <c r="B888" s="139" t="s">
        <v>3690</v>
      </c>
      <c r="C888" s="139" t="s">
        <v>3692</v>
      </c>
      <c r="D888" s="139" t="s">
        <v>3693</v>
      </c>
      <c r="E888" s="139" t="s">
        <v>2049</v>
      </c>
      <c r="F888" s="139" t="s">
        <v>2050</v>
      </c>
      <c r="G888" s="139" t="s">
        <v>2051</v>
      </c>
    </row>
    <row r="889" spans="1:7">
      <c r="A889" s="139">
        <v>888</v>
      </c>
      <c r="B889" s="139" t="s">
        <v>3690</v>
      </c>
      <c r="C889" s="139" t="s">
        <v>3692</v>
      </c>
      <c r="D889" s="139" t="s">
        <v>3693</v>
      </c>
      <c r="E889" s="139" t="s">
        <v>2054</v>
      </c>
      <c r="F889" s="139" t="s">
        <v>2055</v>
      </c>
      <c r="G889" s="139" t="s">
        <v>2051</v>
      </c>
    </row>
    <row r="890" spans="1:7">
      <c r="A890" s="139">
        <v>889</v>
      </c>
      <c r="B890" s="139" t="s">
        <v>3690</v>
      </c>
      <c r="C890" s="139" t="s">
        <v>3692</v>
      </c>
      <c r="D890" s="139" t="s">
        <v>3693</v>
      </c>
      <c r="E890" s="139" t="s">
        <v>1511</v>
      </c>
      <c r="F890" s="139" t="s">
        <v>1512</v>
      </c>
      <c r="G890" s="139" t="s">
        <v>1513</v>
      </c>
    </row>
    <row r="891" spans="1:7">
      <c r="A891" s="139">
        <v>890</v>
      </c>
      <c r="B891" s="139" t="s">
        <v>3690</v>
      </c>
      <c r="C891" s="139" t="s">
        <v>3692</v>
      </c>
      <c r="D891" s="139" t="s">
        <v>3693</v>
      </c>
      <c r="E891" s="139" t="s">
        <v>1987</v>
      </c>
      <c r="F891" s="139" t="s">
        <v>1554</v>
      </c>
      <c r="G891" s="139" t="s">
        <v>1988</v>
      </c>
    </row>
    <row r="892" spans="1:7">
      <c r="A892" s="139">
        <v>891</v>
      </c>
      <c r="B892" s="139" t="s">
        <v>3690</v>
      </c>
      <c r="C892" s="139" t="s">
        <v>3694</v>
      </c>
      <c r="D892" s="139" t="s">
        <v>3695</v>
      </c>
      <c r="E892" s="139" t="s">
        <v>2056</v>
      </c>
      <c r="F892" s="139" t="s">
        <v>2057</v>
      </c>
      <c r="G892" s="139" t="s">
        <v>2051</v>
      </c>
    </row>
    <row r="893" spans="1:7">
      <c r="A893" s="139">
        <v>892</v>
      </c>
      <c r="B893" s="139" t="s">
        <v>3690</v>
      </c>
      <c r="C893" s="139" t="s">
        <v>3694</v>
      </c>
      <c r="D893" s="139" t="s">
        <v>3695</v>
      </c>
      <c r="E893" s="139" t="s">
        <v>2058</v>
      </c>
      <c r="F893" s="139" t="s">
        <v>2059</v>
      </c>
      <c r="G893" s="139" t="s">
        <v>2051</v>
      </c>
    </row>
    <row r="894" spans="1:7">
      <c r="A894" s="139">
        <v>893</v>
      </c>
      <c r="B894" s="139" t="s">
        <v>3690</v>
      </c>
      <c r="C894" s="139" t="s">
        <v>3694</v>
      </c>
      <c r="D894" s="139" t="s">
        <v>3695</v>
      </c>
      <c r="E894" s="139" t="s">
        <v>2049</v>
      </c>
      <c r="F894" s="139" t="s">
        <v>2050</v>
      </c>
      <c r="G894" s="139" t="s">
        <v>2051</v>
      </c>
    </row>
    <row r="895" spans="1:7">
      <c r="A895" s="139">
        <v>894</v>
      </c>
      <c r="B895" s="139" t="s">
        <v>3690</v>
      </c>
      <c r="C895" s="139" t="s">
        <v>3694</v>
      </c>
      <c r="D895" s="139" t="s">
        <v>3695</v>
      </c>
      <c r="E895" s="139" t="s">
        <v>1511</v>
      </c>
      <c r="F895" s="139" t="s">
        <v>1512</v>
      </c>
      <c r="G895" s="139" t="s">
        <v>1513</v>
      </c>
    </row>
    <row r="896" spans="1:7">
      <c r="A896" s="139">
        <v>895</v>
      </c>
      <c r="B896" s="139" t="s">
        <v>3690</v>
      </c>
      <c r="C896" s="139" t="s">
        <v>3694</v>
      </c>
      <c r="D896" s="139" t="s">
        <v>3695</v>
      </c>
      <c r="E896" s="139" t="s">
        <v>1987</v>
      </c>
      <c r="F896" s="139" t="s">
        <v>1554</v>
      </c>
      <c r="G896" s="139" t="s">
        <v>1988</v>
      </c>
    </row>
    <row r="897" spans="1:7">
      <c r="A897" s="139">
        <v>896</v>
      </c>
      <c r="B897" s="139" t="s">
        <v>3690</v>
      </c>
      <c r="C897" s="139" t="s">
        <v>3696</v>
      </c>
      <c r="D897" s="139" t="s">
        <v>3697</v>
      </c>
      <c r="E897" s="139" t="s">
        <v>2049</v>
      </c>
      <c r="F897" s="139" t="s">
        <v>2050</v>
      </c>
      <c r="G897" s="139" t="s">
        <v>2051</v>
      </c>
    </row>
    <row r="898" spans="1:7">
      <c r="A898" s="139">
        <v>897</v>
      </c>
      <c r="B898" s="139" t="s">
        <v>3690</v>
      </c>
      <c r="C898" s="139" t="s">
        <v>3696</v>
      </c>
      <c r="D898" s="139" t="s">
        <v>3697</v>
      </c>
      <c r="E898" s="139" t="s">
        <v>1511</v>
      </c>
      <c r="F898" s="139" t="s">
        <v>1512</v>
      </c>
      <c r="G898" s="139" t="s">
        <v>1513</v>
      </c>
    </row>
    <row r="899" spans="1:7">
      <c r="A899" s="139">
        <v>898</v>
      </c>
      <c r="B899" s="139" t="s">
        <v>3690</v>
      </c>
      <c r="C899" s="139" t="s">
        <v>3696</v>
      </c>
      <c r="D899" s="139" t="s">
        <v>3697</v>
      </c>
      <c r="E899" s="139" t="s">
        <v>1987</v>
      </c>
      <c r="F899" s="139" t="s">
        <v>1554</v>
      </c>
      <c r="G899" s="139" t="s">
        <v>1988</v>
      </c>
    </row>
    <row r="900" spans="1:7">
      <c r="A900" s="139">
        <v>899</v>
      </c>
      <c r="B900" s="139" t="s">
        <v>3698</v>
      </c>
      <c r="C900" s="139" t="s">
        <v>3698</v>
      </c>
      <c r="D900" s="139" t="s">
        <v>3699</v>
      </c>
      <c r="E900" s="139" t="s">
        <v>2060</v>
      </c>
      <c r="F900" s="139" t="s">
        <v>2061</v>
      </c>
      <c r="G900" s="139" t="s">
        <v>2062</v>
      </c>
    </row>
    <row r="901" spans="1:7">
      <c r="A901" s="139">
        <v>900</v>
      </c>
      <c r="B901" s="139" t="s">
        <v>3698</v>
      </c>
      <c r="C901" s="139" t="s">
        <v>3698</v>
      </c>
      <c r="D901" s="139" t="s">
        <v>3699</v>
      </c>
      <c r="E901" s="139" t="s">
        <v>2063</v>
      </c>
      <c r="F901" s="139" t="s">
        <v>2064</v>
      </c>
      <c r="G901" s="139" t="s">
        <v>2062</v>
      </c>
    </row>
    <row r="902" spans="1:7">
      <c r="A902" s="139">
        <v>901</v>
      </c>
      <c r="B902" s="139" t="s">
        <v>3698</v>
      </c>
      <c r="C902" s="139" t="s">
        <v>3698</v>
      </c>
      <c r="D902" s="139" t="s">
        <v>3699</v>
      </c>
      <c r="E902" s="139" t="s">
        <v>1511</v>
      </c>
      <c r="F902" s="139" t="s">
        <v>1512</v>
      </c>
      <c r="G902" s="139" t="s">
        <v>1513</v>
      </c>
    </row>
    <row r="903" spans="1:7">
      <c r="A903" s="139">
        <v>902</v>
      </c>
      <c r="B903" s="139" t="s">
        <v>3698</v>
      </c>
      <c r="C903" s="139" t="s">
        <v>3698</v>
      </c>
      <c r="D903" s="139" t="s">
        <v>3699</v>
      </c>
      <c r="E903" s="139" t="s">
        <v>2065</v>
      </c>
      <c r="F903" s="139" t="s">
        <v>2066</v>
      </c>
      <c r="G903" s="139" t="s">
        <v>2067</v>
      </c>
    </row>
    <row r="904" spans="1:7">
      <c r="A904" s="139">
        <v>903</v>
      </c>
      <c r="B904" s="139" t="s">
        <v>3698</v>
      </c>
      <c r="C904" s="139" t="s">
        <v>3698</v>
      </c>
      <c r="D904" s="139" t="s">
        <v>3699</v>
      </c>
      <c r="E904" s="139" t="s">
        <v>1553</v>
      </c>
      <c r="F904" s="139" t="s">
        <v>1554</v>
      </c>
      <c r="G904" s="139" t="s">
        <v>1555</v>
      </c>
    </row>
    <row r="905" spans="1:7">
      <c r="A905" s="139">
        <v>904</v>
      </c>
      <c r="B905" s="139" t="s">
        <v>3698</v>
      </c>
      <c r="C905" s="139" t="s">
        <v>3700</v>
      </c>
      <c r="D905" s="139" t="s">
        <v>3701</v>
      </c>
      <c r="E905" s="139" t="s">
        <v>2068</v>
      </c>
      <c r="F905" s="139" t="s">
        <v>2069</v>
      </c>
      <c r="G905" s="139" t="s">
        <v>2062</v>
      </c>
    </row>
    <row r="906" spans="1:7">
      <c r="A906" s="139">
        <v>905</v>
      </c>
      <c r="B906" s="139" t="s">
        <v>3698</v>
      </c>
      <c r="C906" s="139" t="s">
        <v>3700</v>
      </c>
      <c r="D906" s="139" t="s">
        <v>3701</v>
      </c>
      <c r="E906" s="139" t="s">
        <v>1917</v>
      </c>
      <c r="F906" s="139" t="s">
        <v>1561</v>
      </c>
      <c r="G906" s="139" t="s">
        <v>1918</v>
      </c>
    </row>
    <row r="907" spans="1:7">
      <c r="A907" s="139">
        <v>906</v>
      </c>
      <c r="B907" s="139" t="s">
        <v>3698</v>
      </c>
      <c r="C907" s="139" t="s">
        <v>3700</v>
      </c>
      <c r="D907" s="139" t="s">
        <v>3701</v>
      </c>
      <c r="E907" s="139" t="s">
        <v>2060</v>
      </c>
      <c r="F907" s="139" t="s">
        <v>2061</v>
      </c>
      <c r="G907" s="139" t="s">
        <v>2062</v>
      </c>
    </row>
    <row r="908" spans="1:7">
      <c r="A908" s="139">
        <v>907</v>
      </c>
      <c r="B908" s="139" t="s">
        <v>3698</v>
      </c>
      <c r="C908" s="139" t="s">
        <v>3700</v>
      </c>
      <c r="D908" s="139" t="s">
        <v>3701</v>
      </c>
      <c r="E908" s="139" t="s">
        <v>2063</v>
      </c>
      <c r="F908" s="139" t="s">
        <v>2064</v>
      </c>
      <c r="G908" s="139" t="s">
        <v>2062</v>
      </c>
    </row>
    <row r="909" spans="1:7">
      <c r="A909" s="139">
        <v>908</v>
      </c>
      <c r="B909" s="139" t="s">
        <v>3698</v>
      </c>
      <c r="C909" s="139" t="s">
        <v>3700</v>
      </c>
      <c r="D909" s="139" t="s">
        <v>3701</v>
      </c>
      <c r="E909" s="139" t="s">
        <v>1511</v>
      </c>
      <c r="F909" s="139" t="s">
        <v>1512</v>
      </c>
      <c r="G909" s="139" t="s">
        <v>1513</v>
      </c>
    </row>
    <row r="910" spans="1:7">
      <c r="A910" s="139">
        <v>909</v>
      </c>
      <c r="B910" s="139" t="s">
        <v>3698</v>
      </c>
      <c r="C910" s="139" t="s">
        <v>3700</v>
      </c>
      <c r="D910" s="139" t="s">
        <v>3701</v>
      </c>
      <c r="E910" s="139" t="s">
        <v>1761</v>
      </c>
      <c r="F910" s="139" t="s">
        <v>1762</v>
      </c>
      <c r="G910" s="139" t="s">
        <v>1763</v>
      </c>
    </row>
    <row r="911" spans="1:7">
      <c r="A911" s="139">
        <v>910</v>
      </c>
      <c r="B911" s="139" t="s">
        <v>3698</v>
      </c>
      <c r="C911" s="139" t="s">
        <v>3700</v>
      </c>
      <c r="D911" s="139" t="s">
        <v>3701</v>
      </c>
      <c r="E911" s="139" t="s">
        <v>2065</v>
      </c>
      <c r="F911" s="139" t="s">
        <v>2066</v>
      </c>
      <c r="G911" s="139" t="s">
        <v>2067</v>
      </c>
    </row>
    <row r="912" spans="1:7">
      <c r="A912" s="139">
        <v>911</v>
      </c>
      <c r="B912" s="139" t="s">
        <v>3698</v>
      </c>
      <c r="C912" s="139" t="s">
        <v>3700</v>
      </c>
      <c r="D912" s="139" t="s">
        <v>3701</v>
      </c>
      <c r="E912" s="139" t="s">
        <v>1553</v>
      </c>
      <c r="F912" s="139" t="s">
        <v>1554</v>
      </c>
      <c r="G912" s="139" t="s">
        <v>1555</v>
      </c>
    </row>
    <row r="913" spans="1:7">
      <c r="A913" s="139">
        <v>912</v>
      </c>
      <c r="B913" s="139" t="s">
        <v>3698</v>
      </c>
      <c r="C913" s="139" t="s">
        <v>3702</v>
      </c>
      <c r="D913" s="139" t="s">
        <v>3703</v>
      </c>
      <c r="E913" s="139" t="s">
        <v>2070</v>
      </c>
      <c r="F913" s="139" t="s">
        <v>1614</v>
      </c>
      <c r="G913" s="139" t="s">
        <v>2071</v>
      </c>
    </row>
    <row r="914" spans="1:7">
      <c r="A914" s="139">
        <v>913</v>
      </c>
      <c r="B914" s="139" t="s">
        <v>3698</v>
      </c>
      <c r="C914" s="139" t="s">
        <v>3702</v>
      </c>
      <c r="D914" s="139" t="s">
        <v>3703</v>
      </c>
      <c r="E914" s="139" t="s">
        <v>2072</v>
      </c>
      <c r="F914" s="139" t="s">
        <v>2073</v>
      </c>
      <c r="G914" s="139" t="s">
        <v>1953</v>
      </c>
    </row>
    <row r="915" spans="1:7">
      <c r="A915" s="139">
        <v>914</v>
      </c>
      <c r="B915" s="139" t="s">
        <v>3698</v>
      </c>
      <c r="C915" s="139" t="s">
        <v>3702</v>
      </c>
      <c r="D915" s="139" t="s">
        <v>3703</v>
      </c>
      <c r="E915" s="139" t="s">
        <v>2074</v>
      </c>
      <c r="F915" s="139" t="s">
        <v>1614</v>
      </c>
      <c r="G915" s="139" t="s">
        <v>2075</v>
      </c>
    </row>
    <row r="916" spans="1:7">
      <c r="A916" s="139">
        <v>915</v>
      </c>
      <c r="B916" s="139" t="s">
        <v>3698</v>
      </c>
      <c r="C916" s="139" t="s">
        <v>3702</v>
      </c>
      <c r="D916" s="139" t="s">
        <v>3703</v>
      </c>
      <c r="E916" s="139" t="s">
        <v>2076</v>
      </c>
      <c r="F916" s="139" t="s">
        <v>2077</v>
      </c>
      <c r="G916" s="139" t="s">
        <v>2062</v>
      </c>
    </row>
    <row r="917" spans="1:7">
      <c r="A917" s="139">
        <v>916</v>
      </c>
      <c r="B917" s="139" t="s">
        <v>3698</v>
      </c>
      <c r="C917" s="139" t="s">
        <v>3702</v>
      </c>
      <c r="D917" s="139" t="s">
        <v>3703</v>
      </c>
      <c r="E917" s="139" t="s">
        <v>1917</v>
      </c>
      <c r="F917" s="139" t="s">
        <v>1561</v>
      </c>
      <c r="G917" s="139" t="s">
        <v>1918</v>
      </c>
    </row>
    <row r="918" spans="1:7">
      <c r="A918" s="139">
        <v>917</v>
      </c>
      <c r="B918" s="139" t="s">
        <v>3698</v>
      </c>
      <c r="C918" s="139" t="s">
        <v>3702</v>
      </c>
      <c r="D918" s="139" t="s">
        <v>3703</v>
      </c>
      <c r="E918" s="139" t="s">
        <v>2060</v>
      </c>
      <c r="F918" s="139" t="s">
        <v>2061</v>
      </c>
      <c r="G918" s="139" t="s">
        <v>2062</v>
      </c>
    </row>
    <row r="919" spans="1:7">
      <c r="A919" s="139">
        <v>918</v>
      </c>
      <c r="B919" s="139" t="s">
        <v>3698</v>
      </c>
      <c r="C919" s="139" t="s">
        <v>3702</v>
      </c>
      <c r="D919" s="139" t="s">
        <v>3703</v>
      </c>
      <c r="E919" s="139" t="s">
        <v>2063</v>
      </c>
      <c r="F919" s="139" t="s">
        <v>2064</v>
      </c>
      <c r="G919" s="139" t="s">
        <v>2062</v>
      </c>
    </row>
    <row r="920" spans="1:7">
      <c r="A920" s="139">
        <v>919</v>
      </c>
      <c r="B920" s="139" t="s">
        <v>3698</v>
      </c>
      <c r="C920" s="139" t="s">
        <v>3702</v>
      </c>
      <c r="D920" s="139" t="s">
        <v>3703</v>
      </c>
      <c r="E920" s="139" t="s">
        <v>1511</v>
      </c>
      <c r="F920" s="139" t="s">
        <v>1512</v>
      </c>
      <c r="G920" s="139" t="s">
        <v>1513</v>
      </c>
    </row>
    <row r="921" spans="1:7">
      <c r="A921" s="139">
        <v>920</v>
      </c>
      <c r="B921" s="139" t="s">
        <v>3698</v>
      </c>
      <c r="C921" s="139" t="s">
        <v>3702</v>
      </c>
      <c r="D921" s="139" t="s">
        <v>3703</v>
      </c>
      <c r="E921" s="139" t="s">
        <v>2078</v>
      </c>
      <c r="F921" s="139" t="s">
        <v>2079</v>
      </c>
      <c r="G921" s="139" t="s">
        <v>2062</v>
      </c>
    </row>
    <row r="922" spans="1:7">
      <c r="A922" s="139">
        <v>921</v>
      </c>
      <c r="B922" s="139" t="s">
        <v>3698</v>
      </c>
      <c r="C922" s="139" t="s">
        <v>3702</v>
      </c>
      <c r="D922" s="139" t="s">
        <v>3703</v>
      </c>
      <c r="E922" s="139" t="s">
        <v>1761</v>
      </c>
      <c r="F922" s="139" t="s">
        <v>1762</v>
      </c>
      <c r="G922" s="139" t="s">
        <v>1763</v>
      </c>
    </row>
    <row r="923" spans="1:7">
      <c r="A923" s="139">
        <v>922</v>
      </c>
      <c r="B923" s="139" t="s">
        <v>3698</v>
      </c>
      <c r="C923" s="139" t="s">
        <v>3702</v>
      </c>
      <c r="D923" s="139" t="s">
        <v>3703</v>
      </c>
      <c r="E923" s="139" t="s">
        <v>2065</v>
      </c>
      <c r="F923" s="139" t="s">
        <v>2066</v>
      </c>
      <c r="G923" s="139" t="s">
        <v>2067</v>
      </c>
    </row>
    <row r="924" spans="1:7">
      <c r="A924" s="139">
        <v>923</v>
      </c>
      <c r="B924" s="139" t="s">
        <v>3698</v>
      </c>
      <c r="C924" s="139" t="s">
        <v>3702</v>
      </c>
      <c r="D924" s="139" t="s">
        <v>3703</v>
      </c>
      <c r="E924" s="139" t="s">
        <v>1553</v>
      </c>
      <c r="F924" s="139" t="s">
        <v>1554</v>
      </c>
      <c r="G924" s="139" t="s">
        <v>1555</v>
      </c>
    </row>
    <row r="925" spans="1:7">
      <c r="A925" s="139">
        <v>924</v>
      </c>
      <c r="B925" s="139" t="s">
        <v>3698</v>
      </c>
      <c r="C925" s="139" t="s">
        <v>3704</v>
      </c>
      <c r="D925" s="139" t="s">
        <v>3705</v>
      </c>
      <c r="E925" s="139" t="s">
        <v>1917</v>
      </c>
      <c r="F925" s="139" t="s">
        <v>1561</v>
      </c>
      <c r="G925" s="139" t="s">
        <v>1918</v>
      </c>
    </row>
    <row r="926" spans="1:7">
      <c r="A926" s="139">
        <v>925</v>
      </c>
      <c r="B926" s="139" t="s">
        <v>3698</v>
      </c>
      <c r="C926" s="139" t="s">
        <v>3704</v>
      </c>
      <c r="D926" s="139" t="s">
        <v>3705</v>
      </c>
      <c r="E926" s="139" t="s">
        <v>2060</v>
      </c>
      <c r="F926" s="139" t="s">
        <v>2061</v>
      </c>
      <c r="G926" s="139" t="s">
        <v>2062</v>
      </c>
    </row>
    <row r="927" spans="1:7">
      <c r="A927" s="139">
        <v>926</v>
      </c>
      <c r="B927" s="139" t="s">
        <v>3698</v>
      </c>
      <c r="C927" s="139" t="s">
        <v>3704</v>
      </c>
      <c r="D927" s="139" t="s">
        <v>3705</v>
      </c>
      <c r="E927" s="139" t="s">
        <v>2063</v>
      </c>
      <c r="F927" s="139" t="s">
        <v>2064</v>
      </c>
      <c r="G927" s="139" t="s">
        <v>2062</v>
      </c>
    </row>
    <row r="928" spans="1:7">
      <c r="A928" s="139">
        <v>927</v>
      </c>
      <c r="B928" s="139" t="s">
        <v>3698</v>
      </c>
      <c r="C928" s="139" t="s">
        <v>3704</v>
      </c>
      <c r="D928" s="139" t="s">
        <v>3705</v>
      </c>
      <c r="E928" s="139" t="s">
        <v>1511</v>
      </c>
      <c r="F928" s="139" t="s">
        <v>1512</v>
      </c>
      <c r="G928" s="139" t="s">
        <v>1513</v>
      </c>
    </row>
    <row r="929" spans="1:7">
      <c r="A929" s="139">
        <v>928</v>
      </c>
      <c r="B929" s="139" t="s">
        <v>3698</v>
      </c>
      <c r="C929" s="139" t="s">
        <v>3704</v>
      </c>
      <c r="D929" s="139" t="s">
        <v>3705</v>
      </c>
      <c r="E929" s="139" t="s">
        <v>1761</v>
      </c>
      <c r="F929" s="139" t="s">
        <v>1762</v>
      </c>
      <c r="G929" s="139" t="s">
        <v>1763</v>
      </c>
    </row>
    <row r="930" spans="1:7">
      <c r="A930" s="139">
        <v>929</v>
      </c>
      <c r="B930" s="139" t="s">
        <v>3698</v>
      </c>
      <c r="C930" s="139" t="s">
        <v>3704</v>
      </c>
      <c r="D930" s="139" t="s">
        <v>3705</v>
      </c>
      <c r="E930" s="139" t="s">
        <v>2065</v>
      </c>
      <c r="F930" s="139" t="s">
        <v>2066</v>
      </c>
      <c r="G930" s="139" t="s">
        <v>2067</v>
      </c>
    </row>
    <row r="931" spans="1:7">
      <c r="A931" s="139">
        <v>930</v>
      </c>
      <c r="B931" s="139" t="s">
        <v>3698</v>
      </c>
      <c r="C931" s="139" t="s">
        <v>3704</v>
      </c>
      <c r="D931" s="139" t="s">
        <v>3705</v>
      </c>
      <c r="E931" s="139" t="s">
        <v>1553</v>
      </c>
      <c r="F931" s="139" t="s">
        <v>1554</v>
      </c>
      <c r="G931" s="139" t="s">
        <v>1555</v>
      </c>
    </row>
    <row r="932" spans="1:7">
      <c r="A932" s="139">
        <v>931</v>
      </c>
      <c r="B932" s="139" t="s">
        <v>3698</v>
      </c>
      <c r="C932" s="139" t="s">
        <v>3706</v>
      </c>
      <c r="D932" s="139" t="s">
        <v>3707</v>
      </c>
      <c r="E932" s="139" t="s">
        <v>2080</v>
      </c>
      <c r="F932" s="139" t="s">
        <v>1545</v>
      </c>
      <c r="G932" s="139" t="s">
        <v>1555</v>
      </c>
    </row>
    <row r="933" spans="1:7">
      <c r="A933" s="139">
        <v>932</v>
      </c>
      <c r="B933" s="139" t="s">
        <v>3698</v>
      </c>
      <c r="C933" s="139" t="s">
        <v>3706</v>
      </c>
      <c r="D933" s="139" t="s">
        <v>3707</v>
      </c>
      <c r="E933" s="139" t="s">
        <v>2060</v>
      </c>
      <c r="F933" s="139" t="s">
        <v>2061</v>
      </c>
      <c r="G933" s="139" t="s">
        <v>2062</v>
      </c>
    </row>
    <row r="934" spans="1:7">
      <c r="A934" s="139">
        <v>933</v>
      </c>
      <c r="B934" s="139" t="s">
        <v>3698</v>
      </c>
      <c r="C934" s="139" t="s">
        <v>3706</v>
      </c>
      <c r="D934" s="139" t="s">
        <v>3707</v>
      </c>
      <c r="E934" s="139" t="s">
        <v>2063</v>
      </c>
      <c r="F934" s="139" t="s">
        <v>2064</v>
      </c>
      <c r="G934" s="139" t="s">
        <v>2062</v>
      </c>
    </row>
    <row r="935" spans="1:7">
      <c r="A935" s="139">
        <v>934</v>
      </c>
      <c r="B935" s="139" t="s">
        <v>3698</v>
      </c>
      <c r="C935" s="139" t="s">
        <v>3706</v>
      </c>
      <c r="D935" s="139" t="s">
        <v>3707</v>
      </c>
      <c r="E935" s="139" t="s">
        <v>1511</v>
      </c>
      <c r="F935" s="139" t="s">
        <v>1512</v>
      </c>
      <c r="G935" s="139" t="s">
        <v>1513</v>
      </c>
    </row>
    <row r="936" spans="1:7">
      <c r="A936" s="139">
        <v>935</v>
      </c>
      <c r="B936" s="139" t="s">
        <v>3698</v>
      </c>
      <c r="C936" s="139" t="s">
        <v>3706</v>
      </c>
      <c r="D936" s="139" t="s">
        <v>3707</v>
      </c>
      <c r="E936" s="139" t="s">
        <v>1761</v>
      </c>
      <c r="F936" s="139" t="s">
        <v>1762</v>
      </c>
      <c r="G936" s="139" t="s">
        <v>1763</v>
      </c>
    </row>
    <row r="937" spans="1:7">
      <c r="A937" s="139">
        <v>936</v>
      </c>
      <c r="B937" s="139" t="s">
        <v>3698</v>
      </c>
      <c r="C937" s="139" t="s">
        <v>3706</v>
      </c>
      <c r="D937" s="139" t="s">
        <v>3707</v>
      </c>
      <c r="E937" s="139" t="s">
        <v>2065</v>
      </c>
      <c r="F937" s="139" t="s">
        <v>2066</v>
      </c>
      <c r="G937" s="139" t="s">
        <v>2067</v>
      </c>
    </row>
    <row r="938" spans="1:7">
      <c r="A938" s="139">
        <v>937</v>
      </c>
      <c r="B938" s="139" t="s">
        <v>3698</v>
      </c>
      <c r="C938" s="139" t="s">
        <v>3706</v>
      </c>
      <c r="D938" s="139" t="s">
        <v>3707</v>
      </c>
      <c r="E938" s="139" t="s">
        <v>1553</v>
      </c>
      <c r="F938" s="139" t="s">
        <v>1554</v>
      </c>
      <c r="G938" s="139" t="s">
        <v>1555</v>
      </c>
    </row>
    <row r="939" spans="1:7">
      <c r="A939" s="139">
        <v>938</v>
      </c>
      <c r="B939" s="139" t="s">
        <v>3698</v>
      </c>
      <c r="C939" s="139" t="s">
        <v>3708</v>
      </c>
      <c r="D939" s="139" t="s">
        <v>3709</v>
      </c>
      <c r="E939" s="139" t="s">
        <v>2060</v>
      </c>
      <c r="F939" s="139" t="s">
        <v>2061</v>
      </c>
      <c r="G939" s="139" t="s">
        <v>2062</v>
      </c>
    </row>
    <row r="940" spans="1:7">
      <c r="A940" s="139">
        <v>939</v>
      </c>
      <c r="B940" s="139" t="s">
        <v>3698</v>
      </c>
      <c r="C940" s="139" t="s">
        <v>3708</v>
      </c>
      <c r="D940" s="139" t="s">
        <v>3709</v>
      </c>
      <c r="E940" s="139" t="s">
        <v>2063</v>
      </c>
      <c r="F940" s="139" t="s">
        <v>2064</v>
      </c>
      <c r="G940" s="139" t="s">
        <v>2062</v>
      </c>
    </row>
    <row r="941" spans="1:7">
      <c r="A941" s="139">
        <v>940</v>
      </c>
      <c r="B941" s="139" t="s">
        <v>3698</v>
      </c>
      <c r="C941" s="139" t="s">
        <v>3708</v>
      </c>
      <c r="D941" s="139" t="s">
        <v>3709</v>
      </c>
      <c r="E941" s="139" t="s">
        <v>1511</v>
      </c>
      <c r="F941" s="139" t="s">
        <v>1512</v>
      </c>
      <c r="G941" s="139" t="s">
        <v>1513</v>
      </c>
    </row>
    <row r="942" spans="1:7">
      <c r="A942" s="139">
        <v>941</v>
      </c>
      <c r="B942" s="139" t="s">
        <v>3698</v>
      </c>
      <c r="C942" s="139" t="s">
        <v>3708</v>
      </c>
      <c r="D942" s="139" t="s">
        <v>3709</v>
      </c>
      <c r="E942" s="139" t="s">
        <v>1761</v>
      </c>
      <c r="F942" s="139" t="s">
        <v>1762</v>
      </c>
      <c r="G942" s="139" t="s">
        <v>1763</v>
      </c>
    </row>
    <row r="943" spans="1:7">
      <c r="A943" s="139">
        <v>942</v>
      </c>
      <c r="B943" s="139" t="s">
        <v>3698</v>
      </c>
      <c r="C943" s="139" t="s">
        <v>3708</v>
      </c>
      <c r="D943" s="139" t="s">
        <v>3709</v>
      </c>
      <c r="E943" s="139" t="s">
        <v>2065</v>
      </c>
      <c r="F943" s="139" t="s">
        <v>2066</v>
      </c>
      <c r="G943" s="139" t="s">
        <v>2067</v>
      </c>
    </row>
    <row r="944" spans="1:7">
      <c r="A944" s="139">
        <v>943</v>
      </c>
      <c r="B944" s="139" t="s">
        <v>3698</v>
      </c>
      <c r="C944" s="139" t="s">
        <v>3708</v>
      </c>
      <c r="D944" s="139" t="s">
        <v>3709</v>
      </c>
      <c r="E944" s="139" t="s">
        <v>1553</v>
      </c>
      <c r="F944" s="139" t="s">
        <v>1554</v>
      </c>
      <c r="G944" s="139" t="s">
        <v>1555</v>
      </c>
    </row>
    <row r="945" spans="1:7">
      <c r="A945" s="139">
        <v>944</v>
      </c>
      <c r="B945" s="139" t="s">
        <v>3698</v>
      </c>
      <c r="C945" s="139" t="s">
        <v>3710</v>
      </c>
      <c r="D945" s="139" t="s">
        <v>3711</v>
      </c>
      <c r="E945" s="139" t="s">
        <v>2060</v>
      </c>
      <c r="F945" s="139" t="s">
        <v>2061</v>
      </c>
      <c r="G945" s="139" t="s">
        <v>2062</v>
      </c>
    </row>
    <row r="946" spans="1:7">
      <c r="A946" s="139">
        <v>945</v>
      </c>
      <c r="B946" s="139" t="s">
        <v>3698</v>
      </c>
      <c r="C946" s="139" t="s">
        <v>3710</v>
      </c>
      <c r="D946" s="139" t="s">
        <v>3711</v>
      </c>
      <c r="E946" s="139" t="s">
        <v>2063</v>
      </c>
      <c r="F946" s="139" t="s">
        <v>2064</v>
      </c>
      <c r="G946" s="139" t="s">
        <v>2062</v>
      </c>
    </row>
    <row r="947" spans="1:7">
      <c r="A947" s="139">
        <v>946</v>
      </c>
      <c r="B947" s="139" t="s">
        <v>3698</v>
      </c>
      <c r="C947" s="139" t="s">
        <v>3710</v>
      </c>
      <c r="D947" s="139" t="s">
        <v>3711</v>
      </c>
      <c r="E947" s="139" t="s">
        <v>1511</v>
      </c>
      <c r="F947" s="139" t="s">
        <v>1512</v>
      </c>
      <c r="G947" s="139" t="s">
        <v>1513</v>
      </c>
    </row>
    <row r="948" spans="1:7">
      <c r="A948" s="139">
        <v>947</v>
      </c>
      <c r="B948" s="139" t="s">
        <v>3698</v>
      </c>
      <c r="C948" s="139" t="s">
        <v>3710</v>
      </c>
      <c r="D948" s="139" t="s">
        <v>3711</v>
      </c>
      <c r="E948" s="139" t="s">
        <v>1761</v>
      </c>
      <c r="F948" s="139" t="s">
        <v>1762</v>
      </c>
      <c r="G948" s="139" t="s">
        <v>1763</v>
      </c>
    </row>
    <row r="949" spans="1:7">
      <c r="A949" s="139">
        <v>948</v>
      </c>
      <c r="B949" s="139" t="s">
        <v>3698</v>
      </c>
      <c r="C949" s="139" t="s">
        <v>3710</v>
      </c>
      <c r="D949" s="139" t="s">
        <v>3711</v>
      </c>
      <c r="E949" s="139" t="s">
        <v>2065</v>
      </c>
      <c r="F949" s="139" t="s">
        <v>2066</v>
      </c>
      <c r="G949" s="139" t="s">
        <v>2067</v>
      </c>
    </row>
    <row r="950" spans="1:7">
      <c r="A950" s="139">
        <v>949</v>
      </c>
      <c r="B950" s="139" t="s">
        <v>3698</v>
      </c>
      <c r="C950" s="139" t="s">
        <v>3710</v>
      </c>
      <c r="D950" s="139" t="s">
        <v>3711</v>
      </c>
      <c r="E950" s="139" t="s">
        <v>1553</v>
      </c>
      <c r="F950" s="139" t="s">
        <v>1554</v>
      </c>
      <c r="G950" s="139" t="s">
        <v>1555</v>
      </c>
    </row>
    <row r="951" spans="1:7">
      <c r="A951" s="139">
        <v>950</v>
      </c>
      <c r="B951" s="139" t="s">
        <v>3698</v>
      </c>
      <c r="C951" s="139" t="s">
        <v>3712</v>
      </c>
      <c r="D951" s="139" t="s">
        <v>3713</v>
      </c>
      <c r="E951" s="139" t="s">
        <v>2060</v>
      </c>
      <c r="F951" s="139" t="s">
        <v>2061</v>
      </c>
      <c r="G951" s="139" t="s">
        <v>2062</v>
      </c>
    </row>
    <row r="952" spans="1:7">
      <c r="A952" s="139">
        <v>951</v>
      </c>
      <c r="B952" s="139" t="s">
        <v>3698</v>
      </c>
      <c r="C952" s="139" t="s">
        <v>3712</v>
      </c>
      <c r="D952" s="139" t="s">
        <v>3713</v>
      </c>
      <c r="E952" s="139" t="s">
        <v>2063</v>
      </c>
      <c r="F952" s="139" t="s">
        <v>2064</v>
      </c>
      <c r="G952" s="139" t="s">
        <v>2062</v>
      </c>
    </row>
    <row r="953" spans="1:7">
      <c r="A953" s="139">
        <v>952</v>
      </c>
      <c r="B953" s="139" t="s">
        <v>3698</v>
      </c>
      <c r="C953" s="139" t="s">
        <v>3712</v>
      </c>
      <c r="D953" s="139" t="s">
        <v>3713</v>
      </c>
      <c r="E953" s="139" t="s">
        <v>1511</v>
      </c>
      <c r="F953" s="139" t="s">
        <v>1512</v>
      </c>
      <c r="G953" s="139" t="s">
        <v>1513</v>
      </c>
    </row>
    <row r="954" spans="1:7">
      <c r="A954" s="139">
        <v>953</v>
      </c>
      <c r="B954" s="139" t="s">
        <v>3698</v>
      </c>
      <c r="C954" s="139" t="s">
        <v>3712</v>
      </c>
      <c r="D954" s="139" t="s">
        <v>3713</v>
      </c>
      <c r="E954" s="139" t="s">
        <v>1761</v>
      </c>
      <c r="F954" s="139" t="s">
        <v>1762</v>
      </c>
      <c r="G954" s="139" t="s">
        <v>1763</v>
      </c>
    </row>
    <row r="955" spans="1:7">
      <c r="A955" s="139">
        <v>954</v>
      </c>
      <c r="B955" s="139" t="s">
        <v>3698</v>
      </c>
      <c r="C955" s="139" t="s">
        <v>3712</v>
      </c>
      <c r="D955" s="139" t="s">
        <v>3713</v>
      </c>
      <c r="E955" s="139" t="s">
        <v>2065</v>
      </c>
      <c r="F955" s="139" t="s">
        <v>2066</v>
      </c>
      <c r="G955" s="139" t="s">
        <v>2067</v>
      </c>
    </row>
    <row r="956" spans="1:7">
      <c r="A956" s="139">
        <v>955</v>
      </c>
      <c r="B956" s="139" t="s">
        <v>3698</v>
      </c>
      <c r="C956" s="139" t="s">
        <v>3712</v>
      </c>
      <c r="D956" s="139" t="s">
        <v>3713</v>
      </c>
      <c r="E956" s="139" t="s">
        <v>1553</v>
      </c>
      <c r="F956" s="139" t="s">
        <v>1554</v>
      </c>
      <c r="G956" s="139" t="s">
        <v>1555</v>
      </c>
    </row>
    <row r="957" spans="1:7">
      <c r="A957" s="139">
        <v>956</v>
      </c>
      <c r="B957" s="139" t="s">
        <v>3698</v>
      </c>
      <c r="C957" s="139" t="s">
        <v>3714</v>
      </c>
      <c r="D957" s="139" t="s">
        <v>3715</v>
      </c>
      <c r="E957" s="139" t="s">
        <v>2081</v>
      </c>
      <c r="F957" s="139" t="s">
        <v>2082</v>
      </c>
      <c r="G957" s="139" t="s">
        <v>2062</v>
      </c>
    </row>
    <row r="958" spans="1:7">
      <c r="A958" s="139">
        <v>957</v>
      </c>
      <c r="B958" s="139" t="s">
        <v>3698</v>
      </c>
      <c r="C958" s="139" t="s">
        <v>3714</v>
      </c>
      <c r="D958" s="139" t="s">
        <v>3715</v>
      </c>
      <c r="E958" s="139" t="s">
        <v>2060</v>
      </c>
      <c r="F958" s="139" t="s">
        <v>2061</v>
      </c>
      <c r="G958" s="139" t="s">
        <v>2062</v>
      </c>
    </row>
    <row r="959" spans="1:7">
      <c r="A959" s="139">
        <v>958</v>
      </c>
      <c r="B959" s="139" t="s">
        <v>3698</v>
      </c>
      <c r="C959" s="139" t="s">
        <v>3714</v>
      </c>
      <c r="D959" s="139" t="s">
        <v>3715</v>
      </c>
      <c r="E959" s="139" t="s">
        <v>2063</v>
      </c>
      <c r="F959" s="139" t="s">
        <v>2064</v>
      </c>
      <c r="G959" s="139" t="s">
        <v>2062</v>
      </c>
    </row>
    <row r="960" spans="1:7">
      <c r="A960" s="139">
        <v>959</v>
      </c>
      <c r="B960" s="139" t="s">
        <v>3698</v>
      </c>
      <c r="C960" s="139" t="s">
        <v>3714</v>
      </c>
      <c r="D960" s="139" t="s">
        <v>3715</v>
      </c>
      <c r="E960" s="139" t="s">
        <v>1511</v>
      </c>
      <c r="F960" s="139" t="s">
        <v>1512</v>
      </c>
      <c r="G960" s="139" t="s">
        <v>1513</v>
      </c>
    </row>
    <row r="961" spans="1:7">
      <c r="A961" s="139">
        <v>960</v>
      </c>
      <c r="B961" s="139" t="s">
        <v>3698</v>
      </c>
      <c r="C961" s="139" t="s">
        <v>3714</v>
      </c>
      <c r="D961" s="139" t="s">
        <v>3715</v>
      </c>
      <c r="E961" s="139" t="s">
        <v>1761</v>
      </c>
      <c r="F961" s="139" t="s">
        <v>1762</v>
      </c>
      <c r="G961" s="139" t="s">
        <v>1763</v>
      </c>
    </row>
    <row r="962" spans="1:7">
      <c r="A962" s="139">
        <v>961</v>
      </c>
      <c r="B962" s="139" t="s">
        <v>3698</v>
      </c>
      <c r="C962" s="139" t="s">
        <v>3714</v>
      </c>
      <c r="D962" s="139" t="s">
        <v>3715</v>
      </c>
      <c r="E962" s="139" t="s">
        <v>2065</v>
      </c>
      <c r="F962" s="139" t="s">
        <v>2066</v>
      </c>
      <c r="G962" s="139" t="s">
        <v>2067</v>
      </c>
    </row>
    <row r="963" spans="1:7">
      <c r="A963" s="139">
        <v>962</v>
      </c>
      <c r="B963" s="139" t="s">
        <v>3698</v>
      </c>
      <c r="C963" s="139" t="s">
        <v>3714</v>
      </c>
      <c r="D963" s="139" t="s">
        <v>3715</v>
      </c>
      <c r="E963" s="139" t="s">
        <v>1553</v>
      </c>
      <c r="F963" s="139" t="s">
        <v>1554</v>
      </c>
      <c r="G963" s="139" t="s">
        <v>1555</v>
      </c>
    </row>
    <row r="964" spans="1:7">
      <c r="A964" s="139">
        <v>963</v>
      </c>
      <c r="B964" s="139" t="s">
        <v>3716</v>
      </c>
      <c r="C964" s="139" t="s">
        <v>3716</v>
      </c>
      <c r="D964" s="139" t="s">
        <v>3717</v>
      </c>
      <c r="E964" s="139" t="s">
        <v>2083</v>
      </c>
      <c r="F964" s="139" t="s">
        <v>2084</v>
      </c>
      <c r="G964" s="139" t="s">
        <v>2085</v>
      </c>
    </row>
    <row r="965" spans="1:7">
      <c r="A965" s="139">
        <v>964</v>
      </c>
      <c r="B965" s="139" t="s">
        <v>3716</v>
      </c>
      <c r="C965" s="139" t="s">
        <v>3716</v>
      </c>
      <c r="D965" s="139" t="s">
        <v>3717</v>
      </c>
      <c r="E965" s="139" t="s">
        <v>1511</v>
      </c>
      <c r="F965" s="139" t="s">
        <v>1512</v>
      </c>
      <c r="G965" s="139" t="s">
        <v>1513</v>
      </c>
    </row>
    <row r="966" spans="1:7">
      <c r="A966" s="139">
        <v>965</v>
      </c>
      <c r="B966" s="139" t="s">
        <v>3716</v>
      </c>
      <c r="C966" s="139" t="s">
        <v>3716</v>
      </c>
      <c r="D966" s="139" t="s">
        <v>3717</v>
      </c>
      <c r="E966" s="139" t="s">
        <v>2086</v>
      </c>
      <c r="F966" s="139" t="s">
        <v>2004</v>
      </c>
      <c r="G966" s="139" t="s">
        <v>2087</v>
      </c>
    </row>
    <row r="967" spans="1:7">
      <c r="A967" s="139">
        <v>966</v>
      </c>
      <c r="B967" s="139" t="s">
        <v>3716</v>
      </c>
      <c r="C967" s="139" t="s">
        <v>3718</v>
      </c>
      <c r="D967" s="139" t="s">
        <v>3719</v>
      </c>
      <c r="E967" s="139" t="s">
        <v>2088</v>
      </c>
      <c r="F967" s="139" t="s">
        <v>2089</v>
      </c>
      <c r="G967" s="139" t="s">
        <v>2090</v>
      </c>
    </row>
    <row r="968" spans="1:7">
      <c r="A968" s="139">
        <v>967</v>
      </c>
      <c r="B968" s="139" t="s">
        <v>3716</v>
      </c>
      <c r="C968" s="139" t="s">
        <v>3718</v>
      </c>
      <c r="D968" s="139" t="s">
        <v>3719</v>
      </c>
      <c r="E968" s="139" t="s">
        <v>1951</v>
      </c>
      <c r="F968" s="139" t="s">
        <v>1952</v>
      </c>
      <c r="G968" s="139" t="s">
        <v>1953</v>
      </c>
    </row>
    <row r="969" spans="1:7">
      <c r="A969" s="139">
        <v>968</v>
      </c>
      <c r="B969" s="139" t="s">
        <v>3716</v>
      </c>
      <c r="C969" s="139" t="s">
        <v>3718</v>
      </c>
      <c r="D969" s="139" t="s">
        <v>3719</v>
      </c>
      <c r="E969" s="139" t="s">
        <v>2083</v>
      </c>
      <c r="F969" s="139" t="s">
        <v>2084</v>
      </c>
      <c r="G969" s="139" t="s">
        <v>2085</v>
      </c>
    </row>
    <row r="970" spans="1:7">
      <c r="A970" s="139">
        <v>969</v>
      </c>
      <c r="B970" s="139" t="s">
        <v>3716</v>
      </c>
      <c r="C970" s="139" t="s">
        <v>3718</v>
      </c>
      <c r="D970" s="139" t="s">
        <v>3719</v>
      </c>
      <c r="E970" s="139" t="s">
        <v>1560</v>
      </c>
      <c r="F970" s="139" t="s">
        <v>1561</v>
      </c>
      <c r="G970" s="139" t="s">
        <v>1562</v>
      </c>
    </row>
    <row r="971" spans="1:7">
      <c r="A971" s="139">
        <v>970</v>
      </c>
      <c r="B971" s="139" t="s">
        <v>3716</v>
      </c>
      <c r="C971" s="139" t="s">
        <v>3718</v>
      </c>
      <c r="D971" s="139" t="s">
        <v>3719</v>
      </c>
      <c r="E971" s="139" t="s">
        <v>1511</v>
      </c>
      <c r="F971" s="139" t="s">
        <v>1512</v>
      </c>
      <c r="G971" s="139" t="s">
        <v>1513</v>
      </c>
    </row>
    <row r="972" spans="1:7">
      <c r="A972" s="139">
        <v>971</v>
      </c>
      <c r="B972" s="139" t="s">
        <v>3716</v>
      </c>
      <c r="C972" s="139" t="s">
        <v>3718</v>
      </c>
      <c r="D972" s="139" t="s">
        <v>3719</v>
      </c>
      <c r="E972" s="139" t="s">
        <v>1728</v>
      </c>
      <c r="F972" s="139" t="s">
        <v>2091</v>
      </c>
      <c r="G972" s="139" t="s">
        <v>2090</v>
      </c>
    </row>
    <row r="973" spans="1:7">
      <c r="A973" s="139">
        <v>972</v>
      </c>
      <c r="B973" s="139" t="s">
        <v>3716</v>
      </c>
      <c r="C973" s="139" t="s">
        <v>3718</v>
      </c>
      <c r="D973" s="139" t="s">
        <v>3719</v>
      </c>
      <c r="E973" s="139" t="s">
        <v>2092</v>
      </c>
      <c r="F973" s="139" t="s">
        <v>2093</v>
      </c>
      <c r="G973" s="139" t="s">
        <v>2090</v>
      </c>
    </row>
    <row r="974" spans="1:7">
      <c r="A974" s="139">
        <v>973</v>
      </c>
      <c r="B974" s="139" t="s">
        <v>3716</v>
      </c>
      <c r="C974" s="139" t="s">
        <v>3718</v>
      </c>
      <c r="D974" s="139" t="s">
        <v>3719</v>
      </c>
      <c r="E974" s="139" t="s">
        <v>2086</v>
      </c>
      <c r="F974" s="139" t="s">
        <v>2004</v>
      </c>
      <c r="G974" s="139" t="s">
        <v>2087</v>
      </c>
    </row>
    <row r="975" spans="1:7">
      <c r="A975" s="139">
        <v>974</v>
      </c>
      <c r="B975" s="139" t="s">
        <v>3716</v>
      </c>
      <c r="C975" s="139" t="s">
        <v>3720</v>
      </c>
      <c r="D975" s="139" t="s">
        <v>3721</v>
      </c>
      <c r="E975" s="139" t="s">
        <v>2094</v>
      </c>
      <c r="F975" s="139" t="s">
        <v>2095</v>
      </c>
      <c r="G975" s="139" t="s">
        <v>2090</v>
      </c>
    </row>
    <row r="976" spans="1:7">
      <c r="A976" s="139">
        <v>975</v>
      </c>
      <c r="B976" s="139" t="s">
        <v>3716</v>
      </c>
      <c r="C976" s="139" t="s">
        <v>3720</v>
      </c>
      <c r="D976" s="139" t="s">
        <v>3721</v>
      </c>
      <c r="E976" s="139" t="s">
        <v>2096</v>
      </c>
      <c r="F976" s="139" t="s">
        <v>2097</v>
      </c>
      <c r="G976" s="139" t="s">
        <v>2090</v>
      </c>
    </row>
    <row r="977" spans="1:7">
      <c r="A977" s="139">
        <v>976</v>
      </c>
      <c r="B977" s="139" t="s">
        <v>3716</v>
      </c>
      <c r="C977" s="139" t="s">
        <v>3720</v>
      </c>
      <c r="D977" s="139" t="s">
        <v>3721</v>
      </c>
      <c r="E977" s="139" t="s">
        <v>2098</v>
      </c>
      <c r="F977" s="139" t="s">
        <v>2099</v>
      </c>
      <c r="G977" s="139" t="s">
        <v>2090</v>
      </c>
    </row>
    <row r="978" spans="1:7">
      <c r="A978" s="139">
        <v>977</v>
      </c>
      <c r="B978" s="139" t="s">
        <v>3716</v>
      </c>
      <c r="C978" s="139" t="s">
        <v>3720</v>
      </c>
      <c r="D978" s="139" t="s">
        <v>3721</v>
      </c>
      <c r="E978" s="139" t="s">
        <v>2100</v>
      </c>
      <c r="F978" s="139" t="s">
        <v>2101</v>
      </c>
      <c r="G978" s="139" t="s">
        <v>2090</v>
      </c>
    </row>
    <row r="979" spans="1:7">
      <c r="A979" s="139">
        <v>978</v>
      </c>
      <c r="B979" s="139" t="s">
        <v>3716</v>
      </c>
      <c r="C979" s="139" t="s">
        <v>3720</v>
      </c>
      <c r="D979" s="139" t="s">
        <v>3721</v>
      </c>
      <c r="E979" s="139" t="s">
        <v>2102</v>
      </c>
      <c r="F979" s="139" t="s">
        <v>2103</v>
      </c>
      <c r="G979" s="139" t="s">
        <v>2090</v>
      </c>
    </row>
    <row r="980" spans="1:7">
      <c r="A980" s="139">
        <v>979</v>
      </c>
      <c r="B980" s="139" t="s">
        <v>3716</v>
      </c>
      <c r="C980" s="139" t="s">
        <v>3720</v>
      </c>
      <c r="D980" s="139" t="s">
        <v>3721</v>
      </c>
      <c r="E980" s="139" t="s">
        <v>2104</v>
      </c>
      <c r="F980" s="139" t="s">
        <v>2105</v>
      </c>
      <c r="G980" s="139" t="s">
        <v>2090</v>
      </c>
    </row>
    <row r="981" spans="1:7">
      <c r="A981" s="139">
        <v>980</v>
      </c>
      <c r="B981" s="139" t="s">
        <v>3716</v>
      </c>
      <c r="C981" s="139" t="s">
        <v>3720</v>
      </c>
      <c r="D981" s="139" t="s">
        <v>3721</v>
      </c>
      <c r="E981" s="139" t="s">
        <v>2106</v>
      </c>
      <c r="F981" s="139" t="s">
        <v>2107</v>
      </c>
      <c r="G981" s="139" t="s">
        <v>2090</v>
      </c>
    </row>
    <row r="982" spans="1:7">
      <c r="A982" s="139">
        <v>981</v>
      </c>
      <c r="B982" s="139" t="s">
        <v>3716</v>
      </c>
      <c r="C982" s="139" t="s">
        <v>3720</v>
      </c>
      <c r="D982" s="139" t="s">
        <v>3721</v>
      </c>
      <c r="E982" s="139" t="s">
        <v>1951</v>
      </c>
      <c r="F982" s="139" t="s">
        <v>1952</v>
      </c>
      <c r="G982" s="139" t="s">
        <v>1953</v>
      </c>
    </row>
    <row r="983" spans="1:7">
      <c r="A983" s="139">
        <v>982</v>
      </c>
      <c r="B983" s="139" t="s">
        <v>3716</v>
      </c>
      <c r="C983" s="139" t="s">
        <v>3720</v>
      </c>
      <c r="D983" s="139" t="s">
        <v>3721</v>
      </c>
      <c r="E983" s="139" t="s">
        <v>2083</v>
      </c>
      <c r="F983" s="139" t="s">
        <v>2084</v>
      </c>
      <c r="G983" s="139" t="s">
        <v>2085</v>
      </c>
    </row>
    <row r="984" spans="1:7">
      <c r="A984" s="139">
        <v>983</v>
      </c>
      <c r="B984" s="139" t="s">
        <v>3716</v>
      </c>
      <c r="C984" s="139" t="s">
        <v>3720</v>
      </c>
      <c r="D984" s="139" t="s">
        <v>3721</v>
      </c>
      <c r="E984" s="139" t="s">
        <v>2108</v>
      </c>
      <c r="F984" s="139" t="s">
        <v>2109</v>
      </c>
      <c r="G984" s="139" t="s">
        <v>2090</v>
      </c>
    </row>
    <row r="985" spans="1:7">
      <c r="A985" s="139">
        <v>984</v>
      </c>
      <c r="B985" s="139" t="s">
        <v>3716</v>
      </c>
      <c r="C985" s="139" t="s">
        <v>3720</v>
      </c>
      <c r="D985" s="139" t="s">
        <v>3721</v>
      </c>
      <c r="E985" s="139" t="s">
        <v>2110</v>
      </c>
      <c r="F985" s="139" t="s">
        <v>2111</v>
      </c>
      <c r="G985" s="139" t="s">
        <v>2090</v>
      </c>
    </row>
    <row r="986" spans="1:7">
      <c r="A986" s="139">
        <v>985</v>
      </c>
      <c r="B986" s="139" t="s">
        <v>3716</v>
      </c>
      <c r="C986" s="139" t="s">
        <v>3720</v>
      </c>
      <c r="D986" s="139" t="s">
        <v>3721</v>
      </c>
      <c r="E986" s="139" t="s">
        <v>2112</v>
      </c>
      <c r="F986" s="139" t="s">
        <v>2113</v>
      </c>
      <c r="G986" s="139" t="s">
        <v>2090</v>
      </c>
    </row>
    <row r="987" spans="1:7">
      <c r="A987" s="139">
        <v>986</v>
      </c>
      <c r="B987" s="139" t="s">
        <v>3716</v>
      </c>
      <c r="C987" s="139" t="s">
        <v>3720</v>
      </c>
      <c r="D987" s="139" t="s">
        <v>3721</v>
      </c>
      <c r="E987" s="139" t="s">
        <v>1560</v>
      </c>
      <c r="F987" s="139" t="s">
        <v>1561</v>
      </c>
      <c r="G987" s="139" t="s">
        <v>1562</v>
      </c>
    </row>
    <row r="988" spans="1:7">
      <c r="A988" s="139">
        <v>987</v>
      </c>
      <c r="B988" s="139" t="s">
        <v>3716</v>
      </c>
      <c r="C988" s="139" t="s">
        <v>3720</v>
      </c>
      <c r="D988" s="139" t="s">
        <v>3721</v>
      </c>
      <c r="E988" s="139" t="s">
        <v>2114</v>
      </c>
      <c r="F988" s="139" t="s">
        <v>2115</v>
      </c>
      <c r="G988" s="139" t="s">
        <v>2090</v>
      </c>
    </row>
    <row r="989" spans="1:7">
      <c r="A989" s="139">
        <v>988</v>
      </c>
      <c r="B989" s="139" t="s">
        <v>3716</v>
      </c>
      <c r="C989" s="139" t="s">
        <v>3720</v>
      </c>
      <c r="D989" s="139" t="s">
        <v>3721</v>
      </c>
      <c r="E989" s="139" t="s">
        <v>2116</v>
      </c>
      <c r="F989" s="139" t="s">
        <v>2117</v>
      </c>
      <c r="G989" s="139" t="s">
        <v>2090</v>
      </c>
    </row>
    <row r="990" spans="1:7">
      <c r="A990" s="139">
        <v>989</v>
      </c>
      <c r="B990" s="139" t="s">
        <v>3716</v>
      </c>
      <c r="C990" s="139" t="s">
        <v>3720</v>
      </c>
      <c r="D990" s="139" t="s">
        <v>3721</v>
      </c>
      <c r="E990" s="139" t="s">
        <v>2118</v>
      </c>
      <c r="F990" s="139" t="s">
        <v>2119</v>
      </c>
      <c r="G990" s="139" t="s">
        <v>2120</v>
      </c>
    </row>
    <row r="991" spans="1:7">
      <c r="A991" s="139">
        <v>990</v>
      </c>
      <c r="B991" s="139" t="s">
        <v>3716</v>
      </c>
      <c r="C991" s="139" t="s">
        <v>3720</v>
      </c>
      <c r="D991" s="139" t="s">
        <v>3721</v>
      </c>
      <c r="E991" s="139" t="s">
        <v>2121</v>
      </c>
      <c r="F991" s="139" t="s">
        <v>2122</v>
      </c>
      <c r="G991" s="139" t="s">
        <v>2090</v>
      </c>
    </row>
    <row r="992" spans="1:7">
      <c r="A992" s="139">
        <v>991</v>
      </c>
      <c r="B992" s="139" t="s">
        <v>3716</v>
      </c>
      <c r="C992" s="139" t="s">
        <v>3720</v>
      </c>
      <c r="D992" s="139" t="s">
        <v>3721</v>
      </c>
      <c r="E992" s="139" t="s">
        <v>1511</v>
      </c>
      <c r="F992" s="139" t="s">
        <v>1512</v>
      </c>
      <c r="G992" s="139" t="s">
        <v>1513</v>
      </c>
    </row>
    <row r="993" spans="1:7">
      <c r="A993" s="139">
        <v>992</v>
      </c>
      <c r="B993" s="139" t="s">
        <v>3716</v>
      </c>
      <c r="C993" s="139" t="s">
        <v>3720</v>
      </c>
      <c r="D993" s="139" t="s">
        <v>3721</v>
      </c>
      <c r="E993" s="139" t="s">
        <v>2123</v>
      </c>
      <c r="F993" s="139" t="s">
        <v>2124</v>
      </c>
      <c r="G993" s="139" t="s">
        <v>2125</v>
      </c>
    </row>
    <row r="994" spans="1:7">
      <c r="A994" s="139">
        <v>993</v>
      </c>
      <c r="B994" s="139" t="s">
        <v>3716</v>
      </c>
      <c r="C994" s="139" t="s">
        <v>3720</v>
      </c>
      <c r="D994" s="139" t="s">
        <v>3721</v>
      </c>
      <c r="E994" s="139" t="s">
        <v>2126</v>
      </c>
      <c r="F994" s="139" t="s">
        <v>2127</v>
      </c>
      <c r="G994" s="139" t="s">
        <v>2090</v>
      </c>
    </row>
    <row r="995" spans="1:7">
      <c r="A995" s="139">
        <v>994</v>
      </c>
      <c r="B995" s="139" t="s">
        <v>3716</v>
      </c>
      <c r="C995" s="139" t="s">
        <v>3720</v>
      </c>
      <c r="D995" s="139" t="s">
        <v>3721</v>
      </c>
      <c r="E995" s="139" t="s">
        <v>2128</v>
      </c>
      <c r="F995" s="139" t="s">
        <v>2129</v>
      </c>
      <c r="G995" s="139" t="s">
        <v>2090</v>
      </c>
    </row>
    <row r="996" spans="1:7">
      <c r="A996" s="139">
        <v>995</v>
      </c>
      <c r="B996" s="139" t="s">
        <v>3716</v>
      </c>
      <c r="C996" s="139" t="s">
        <v>3720</v>
      </c>
      <c r="D996" s="139" t="s">
        <v>3721</v>
      </c>
      <c r="E996" s="139" t="s">
        <v>2130</v>
      </c>
      <c r="F996" s="139" t="s">
        <v>2131</v>
      </c>
      <c r="G996" s="139" t="s">
        <v>2090</v>
      </c>
    </row>
    <row r="997" spans="1:7">
      <c r="A997" s="139">
        <v>996</v>
      </c>
      <c r="B997" s="139" t="s">
        <v>3716</v>
      </c>
      <c r="C997" s="139" t="s">
        <v>3720</v>
      </c>
      <c r="D997" s="139" t="s">
        <v>3721</v>
      </c>
      <c r="E997" s="139" t="s">
        <v>2132</v>
      </c>
      <c r="F997" s="139" t="s">
        <v>2133</v>
      </c>
      <c r="G997" s="139" t="s">
        <v>2090</v>
      </c>
    </row>
    <row r="998" spans="1:7">
      <c r="A998" s="139">
        <v>997</v>
      </c>
      <c r="B998" s="139" t="s">
        <v>3716</v>
      </c>
      <c r="C998" s="139" t="s">
        <v>3720</v>
      </c>
      <c r="D998" s="139" t="s">
        <v>3721</v>
      </c>
      <c r="E998" s="139" t="s">
        <v>2134</v>
      </c>
      <c r="F998" s="139" t="s">
        <v>2135</v>
      </c>
      <c r="G998" s="139" t="s">
        <v>2090</v>
      </c>
    </row>
    <row r="999" spans="1:7">
      <c r="A999" s="139">
        <v>998</v>
      </c>
      <c r="B999" s="139" t="s">
        <v>3716</v>
      </c>
      <c r="C999" s="139" t="s">
        <v>3720</v>
      </c>
      <c r="D999" s="139" t="s">
        <v>3721</v>
      </c>
      <c r="E999" s="139" t="s">
        <v>2136</v>
      </c>
      <c r="F999" s="139" t="s">
        <v>2137</v>
      </c>
      <c r="G999" s="139" t="s">
        <v>2090</v>
      </c>
    </row>
    <row r="1000" spans="1:7">
      <c r="A1000" s="139">
        <v>999</v>
      </c>
      <c r="B1000" s="139" t="s">
        <v>3716</v>
      </c>
      <c r="C1000" s="139" t="s">
        <v>3720</v>
      </c>
      <c r="D1000" s="139" t="s">
        <v>3721</v>
      </c>
      <c r="E1000" s="139" t="s">
        <v>2086</v>
      </c>
      <c r="F1000" s="139" t="s">
        <v>2004</v>
      </c>
      <c r="G1000" s="139" t="s">
        <v>2087</v>
      </c>
    </row>
    <row r="1001" spans="1:7">
      <c r="A1001" s="139">
        <v>1000</v>
      </c>
      <c r="B1001" s="139" t="s">
        <v>3716</v>
      </c>
      <c r="C1001" s="139" t="s">
        <v>3722</v>
      </c>
      <c r="D1001" s="139" t="s">
        <v>3723</v>
      </c>
      <c r="E1001" s="139" t="s">
        <v>2138</v>
      </c>
      <c r="F1001" s="139" t="s">
        <v>2139</v>
      </c>
      <c r="G1001" s="139" t="s">
        <v>2090</v>
      </c>
    </row>
    <row r="1002" spans="1:7">
      <c r="A1002" s="139">
        <v>1001</v>
      </c>
      <c r="B1002" s="139" t="s">
        <v>3716</v>
      </c>
      <c r="C1002" s="139" t="s">
        <v>3722</v>
      </c>
      <c r="D1002" s="139" t="s">
        <v>3723</v>
      </c>
      <c r="E1002" s="139" t="s">
        <v>1951</v>
      </c>
      <c r="F1002" s="139" t="s">
        <v>1952</v>
      </c>
      <c r="G1002" s="139" t="s">
        <v>1953</v>
      </c>
    </row>
    <row r="1003" spans="1:7">
      <c r="A1003" s="139">
        <v>1002</v>
      </c>
      <c r="B1003" s="139" t="s">
        <v>3716</v>
      </c>
      <c r="C1003" s="139" t="s">
        <v>3722</v>
      </c>
      <c r="D1003" s="139" t="s">
        <v>3723</v>
      </c>
      <c r="E1003" s="139" t="s">
        <v>2140</v>
      </c>
      <c r="F1003" s="139" t="s">
        <v>2141</v>
      </c>
      <c r="G1003" s="139" t="s">
        <v>2090</v>
      </c>
    </row>
    <row r="1004" spans="1:7">
      <c r="A1004" s="139">
        <v>1003</v>
      </c>
      <c r="B1004" s="139" t="s">
        <v>3716</v>
      </c>
      <c r="C1004" s="139" t="s">
        <v>3722</v>
      </c>
      <c r="D1004" s="139" t="s">
        <v>3723</v>
      </c>
      <c r="E1004" s="139" t="s">
        <v>2083</v>
      </c>
      <c r="F1004" s="139" t="s">
        <v>2084</v>
      </c>
      <c r="G1004" s="139" t="s">
        <v>2085</v>
      </c>
    </row>
    <row r="1005" spans="1:7">
      <c r="A1005" s="139">
        <v>1004</v>
      </c>
      <c r="B1005" s="139" t="s">
        <v>3716</v>
      </c>
      <c r="C1005" s="139" t="s">
        <v>3722</v>
      </c>
      <c r="D1005" s="139" t="s">
        <v>3723</v>
      </c>
      <c r="E1005" s="139" t="s">
        <v>1560</v>
      </c>
      <c r="F1005" s="139" t="s">
        <v>1561</v>
      </c>
      <c r="G1005" s="139" t="s">
        <v>1562</v>
      </c>
    </row>
    <row r="1006" spans="1:7">
      <c r="A1006" s="139">
        <v>1005</v>
      </c>
      <c r="B1006" s="139" t="s">
        <v>3716</v>
      </c>
      <c r="C1006" s="139" t="s">
        <v>3722</v>
      </c>
      <c r="D1006" s="139" t="s">
        <v>3723</v>
      </c>
      <c r="E1006" s="139" t="s">
        <v>2142</v>
      </c>
      <c r="F1006" s="139" t="s">
        <v>2143</v>
      </c>
      <c r="G1006" s="139" t="s">
        <v>2090</v>
      </c>
    </row>
    <row r="1007" spans="1:7">
      <c r="A1007" s="139">
        <v>1006</v>
      </c>
      <c r="B1007" s="139" t="s">
        <v>3716</v>
      </c>
      <c r="C1007" s="139" t="s">
        <v>3722</v>
      </c>
      <c r="D1007" s="139" t="s">
        <v>3723</v>
      </c>
      <c r="E1007" s="139" t="s">
        <v>1511</v>
      </c>
      <c r="F1007" s="139" t="s">
        <v>1512</v>
      </c>
      <c r="G1007" s="139" t="s">
        <v>1513</v>
      </c>
    </row>
    <row r="1008" spans="1:7">
      <c r="A1008" s="139">
        <v>1007</v>
      </c>
      <c r="B1008" s="139" t="s">
        <v>3716</v>
      </c>
      <c r="C1008" s="139" t="s">
        <v>3722</v>
      </c>
      <c r="D1008" s="139" t="s">
        <v>3723</v>
      </c>
      <c r="E1008" s="139" t="s">
        <v>2086</v>
      </c>
      <c r="F1008" s="139" t="s">
        <v>2004</v>
      </c>
      <c r="G1008" s="139" t="s">
        <v>2087</v>
      </c>
    </row>
    <row r="1009" spans="1:7">
      <c r="A1009" s="139">
        <v>1008</v>
      </c>
      <c r="B1009" s="139" t="s">
        <v>3716</v>
      </c>
      <c r="C1009" s="139" t="s">
        <v>3724</v>
      </c>
      <c r="D1009" s="139" t="s">
        <v>3725</v>
      </c>
      <c r="E1009" s="139" t="s">
        <v>2144</v>
      </c>
      <c r="F1009" s="139" t="s">
        <v>2145</v>
      </c>
      <c r="G1009" s="139" t="s">
        <v>2090</v>
      </c>
    </row>
    <row r="1010" spans="1:7">
      <c r="A1010" s="139">
        <v>1009</v>
      </c>
      <c r="B1010" s="139" t="s">
        <v>3716</v>
      </c>
      <c r="C1010" s="139" t="s">
        <v>3724</v>
      </c>
      <c r="D1010" s="139" t="s">
        <v>3725</v>
      </c>
      <c r="E1010" s="139" t="s">
        <v>2146</v>
      </c>
      <c r="F1010" s="139" t="s">
        <v>2147</v>
      </c>
      <c r="G1010" s="139" t="s">
        <v>2090</v>
      </c>
    </row>
    <row r="1011" spans="1:7">
      <c r="A1011" s="139">
        <v>1010</v>
      </c>
      <c r="B1011" s="139" t="s">
        <v>3716</v>
      </c>
      <c r="C1011" s="139" t="s">
        <v>3724</v>
      </c>
      <c r="D1011" s="139" t="s">
        <v>3725</v>
      </c>
      <c r="E1011" s="139" t="s">
        <v>2148</v>
      </c>
      <c r="F1011" s="139" t="s">
        <v>2149</v>
      </c>
      <c r="G1011" s="139" t="s">
        <v>2090</v>
      </c>
    </row>
    <row r="1012" spans="1:7">
      <c r="A1012" s="139">
        <v>1011</v>
      </c>
      <c r="B1012" s="139" t="s">
        <v>3716</v>
      </c>
      <c r="C1012" s="139" t="s">
        <v>3724</v>
      </c>
      <c r="D1012" s="139" t="s">
        <v>3725</v>
      </c>
      <c r="E1012" s="139" t="s">
        <v>1951</v>
      </c>
      <c r="F1012" s="139" t="s">
        <v>1952</v>
      </c>
      <c r="G1012" s="139" t="s">
        <v>1953</v>
      </c>
    </row>
    <row r="1013" spans="1:7">
      <c r="A1013" s="139">
        <v>1012</v>
      </c>
      <c r="B1013" s="139" t="s">
        <v>3716</v>
      </c>
      <c r="C1013" s="139" t="s">
        <v>3724</v>
      </c>
      <c r="D1013" s="139" t="s">
        <v>3725</v>
      </c>
      <c r="E1013" s="139" t="s">
        <v>2083</v>
      </c>
      <c r="F1013" s="139" t="s">
        <v>2084</v>
      </c>
      <c r="G1013" s="139" t="s">
        <v>2085</v>
      </c>
    </row>
    <row r="1014" spans="1:7">
      <c r="A1014" s="139">
        <v>1013</v>
      </c>
      <c r="B1014" s="139" t="s">
        <v>3716</v>
      </c>
      <c r="C1014" s="139" t="s">
        <v>3724</v>
      </c>
      <c r="D1014" s="139" t="s">
        <v>3725</v>
      </c>
      <c r="E1014" s="139" t="s">
        <v>1560</v>
      </c>
      <c r="F1014" s="139" t="s">
        <v>1561</v>
      </c>
      <c r="G1014" s="139" t="s">
        <v>1562</v>
      </c>
    </row>
    <row r="1015" spans="1:7">
      <c r="A1015" s="139">
        <v>1014</v>
      </c>
      <c r="B1015" s="139" t="s">
        <v>3716</v>
      </c>
      <c r="C1015" s="139" t="s">
        <v>3724</v>
      </c>
      <c r="D1015" s="139" t="s">
        <v>3725</v>
      </c>
      <c r="E1015" s="139" t="s">
        <v>2150</v>
      </c>
      <c r="F1015" s="139" t="s">
        <v>2151</v>
      </c>
      <c r="G1015" s="139" t="s">
        <v>2090</v>
      </c>
    </row>
    <row r="1016" spans="1:7">
      <c r="A1016" s="139">
        <v>1015</v>
      </c>
      <c r="B1016" s="139" t="s">
        <v>3716</v>
      </c>
      <c r="C1016" s="139" t="s">
        <v>3724</v>
      </c>
      <c r="D1016" s="139" t="s">
        <v>3725</v>
      </c>
      <c r="E1016" s="139" t="s">
        <v>1511</v>
      </c>
      <c r="F1016" s="139" t="s">
        <v>1512</v>
      </c>
      <c r="G1016" s="139" t="s">
        <v>1513</v>
      </c>
    </row>
    <row r="1017" spans="1:7">
      <c r="A1017" s="139">
        <v>1016</v>
      </c>
      <c r="B1017" s="139" t="s">
        <v>3716</v>
      </c>
      <c r="C1017" s="139" t="s">
        <v>3724</v>
      </c>
      <c r="D1017" s="139" t="s">
        <v>3725</v>
      </c>
      <c r="E1017" s="139" t="s">
        <v>2086</v>
      </c>
      <c r="F1017" s="139" t="s">
        <v>2004</v>
      </c>
      <c r="G1017" s="139" t="s">
        <v>2087</v>
      </c>
    </row>
    <row r="1018" spans="1:7">
      <c r="A1018" s="139">
        <v>1017</v>
      </c>
      <c r="B1018" s="139" t="s">
        <v>3716</v>
      </c>
      <c r="C1018" s="139" t="s">
        <v>3726</v>
      </c>
      <c r="D1018" s="139" t="s">
        <v>3727</v>
      </c>
      <c r="E1018" s="139" t="s">
        <v>2152</v>
      </c>
      <c r="F1018" s="139" t="s">
        <v>2153</v>
      </c>
      <c r="G1018" s="139" t="s">
        <v>2090</v>
      </c>
    </row>
    <row r="1019" spans="1:7">
      <c r="A1019" s="139">
        <v>1018</v>
      </c>
      <c r="B1019" s="139" t="s">
        <v>3716</v>
      </c>
      <c r="C1019" s="139" t="s">
        <v>3726</v>
      </c>
      <c r="D1019" s="139" t="s">
        <v>3727</v>
      </c>
      <c r="E1019" s="139" t="s">
        <v>2154</v>
      </c>
      <c r="F1019" s="139" t="s">
        <v>2155</v>
      </c>
      <c r="G1019" s="139" t="s">
        <v>2156</v>
      </c>
    </row>
    <row r="1020" spans="1:7">
      <c r="A1020" s="139">
        <v>1019</v>
      </c>
      <c r="B1020" s="139" t="s">
        <v>3716</v>
      </c>
      <c r="C1020" s="139" t="s">
        <v>3726</v>
      </c>
      <c r="D1020" s="139" t="s">
        <v>3727</v>
      </c>
      <c r="E1020" s="139" t="s">
        <v>1951</v>
      </c>
      <c r="F1020" s="139" t="s">
        <v>1952</v>
      </c>
      <c r="G1020" s="139" t="s">
        <v>1953</v>
      </c>
    </row>
    <row r="1021" spans="1:7">
      <c r="A1021" s="139">
        <v>1020</v>
      </c>
      <c r="B1021" s="139" t="s">
        <v>3716</v>
      </c>
      <c r="C1021" s="139" t="s">
        <v>3726</v>
      </c>
      <c r="D1021" s="139" t="s">
        <v>3727</v>
      </c>
      <c r="E1021" s="139" t="s">
        <v>2083</v>
      </c>
      <c r="F1021" s="139" t="s">
        <v>2084</v>
      </c>
      <c r="G1021" s="139" t="s">
        <v>2085</v>
      </c>
    </row>
    <row r="1022" spans="1:7">
      <c r="A1022" s="139">
        <v>1021</v>
      </c>
      <c r="B1022" s="139" t="s">
        <v>3716</v>
      </c>
      <c r="C1022" s="139" t="s">
        <v>3726</v>
      </c>
      <c r="D1022" s="139" t="s">
        <v>3727</v>
      </c>
      <c r="E1022" s="139" t="s">
        <v>1560</v>
      </c>
      <c r="F1022" s="139" t="s">
        <v>1561</v>
      </c>
      <c r="G1022" s="139" t="s">
        <v>1562</v>
      </c>
    </row>
    <row r="1023" spans="1:7">
      <c r="A1023" s="139">
        <v>1022</v>
      </c>
      <c r="B1023" s="139" t="s">
        <v>3716</v>
      </c>
      <c r="C1023" s="139" t="s">
        <v>3726</v>
      </c>
      <c r="D1023" s="139" t="s">
        <v>3727</v>
      </c>
      <c r="E1023" s="139" t="s">
        <v>2118</v>
      </c>
      <c r="F1023" s="139" t="s">
        <v>2119</v>
      </c>
      <c r="G1023" s="139" t="s">
        <v>2120</v>
      </c>
    </row>
    <row r="1024" spans="1:7">
      <c r="A1024" s="139">
        <v>1023</v>
      </c>
      <c r="B1024" s="139" t="s">
        <v>3716</v>
      </c>
      <c r="C1024" s="139" t="s">
        <v>3726</v>
      </c>
      <c r="D1024" s="139" t="s">
        <v>3727</v>
      </c>
      <c r="E1024" s="139" t="s">
        <v>1511</v>
      </c>
      <c r="F1024" s="139" t="s">
        <v>1512</v>
      </c>
      <c r="G1024" s="139" t="s">
        <v>1513</v>
      </c>
    </row>
    <row r="1025" spans="1:7">
      <c r="A1025" s="139">
        <v>1024</v>
      </c>
      <c r="B1025" s="139" t="s">
        <v>3716</v>
      </c>
      <c r="C1025" s="139" t="s">
        <v>3726</v>
      </c>
      <c r="D1025" s="139" t="s">
        <v>3727</v>
      </c>
      <c r="E1025" s="139" t="s">
        <v>2157</v>
      </c>
      <c r="F1025" s="139" t="s">
        <v>2158</v>
      </c>
      <c r="G1025" s="139" t="s">
        <v>2090</v>
      </c>
    </row>
    <row r="1026" spans="1:7">
      <c r="A1026" s="139">
        <v>1025</v>
      </c>
      <c r="B1026" s="139" t="s">
        <v>3716</v>
      </c>
      <c r="C1026" s="139" t="s">
        <v>3726</v>
      </c>
      <c r="D1026" s="139" t="s">
        <v>3727</v>
      </c>
      <c r="E1026" s="139" t="s">
        <v>2159</v>
      </c>
      <c r="F1026" s="139" t="s">
        <v>2160</v>
      </c>
      <c r="G1026" s="139" t="s">
        <v>2090</v>
      </c>
    </row>
    <row r="1027" spans="1:7">
      <c r="A1027" s="139">
        <v>1026</v>
      </c>
      <c r="B1027" s="139" t="s">
        <v>3716</v>
      </c>
      <c r="C1027" s="139" t="s">
        <v>3726</v>
      </c>
      <c r="D1027" s="139" t="s">
        <v>3727</v>
      </c>
      <c r="E1027" s="139" t="s">
        <v>2161</v>
      </c>
      <c r="F1027" s="139" t="s">
        <v>2162</v>
      </c>
      <c r="G1027" s="139" t="s">
        <v>2090</v>
      </c>
    </row>
    <row r="1028" spans="1:7">
      <c r="A1028" s="139">
        <v>1027</v>
      </c>
      <c r="B1028" s="139" t="s">
        <v>3716</v>
      </c>
      <c r="C1028" s="139" t="s">
        <v>3726</v>
      </c>
      <c r="D1028" s="139" t="s">
        <v>3727</v>
      </c>
      <c r="E1028" s="139" t="s">
        <v>2086</v>
      </c>
      <c r="F1028" s="139" t="s">
        <v>2004</v>
      </c>
      <c r="G1028" s="139" t="s">
        <v>2087</v>
      </c>
    </row>
    <row r="1029" spans="1:7">
      <c r="A1029" s="139">
        <v>1028</v>
      </c>
      <c r="B1029" s="139" t="s">
        <v>3728</v>
      </c>
      <c r="C1029" s="139" t="s">
        <v>3728</v>
      </c>
      <c r="D1029" s="139" t="s">
        <v>3729</v>
      </c>
      <c r="E1029" s="139" t="s">
        <v>1511</v>
      </c>
      <c r="F1029" s="139" t="s">
        <v>1512</v>
      </c>
      <c r="G1029" s="139" t="s">
        <v>1513</v>
      </c>
    </row>
    <row r="1030" spans="1:7">
      <c r="A1030" s="139">
        <v>1029</v>
      </c>
      <c r="B1030" s="139" t="s">
        <v>3728</v>
      </c>
      <c r="C1030" s="139" t="s">
        <v>3728</v>
      </c>
      <c r="D1030" s="139" t="s">
        <v>3729</v>
      </c>
      <c r="E1030" s="139" t="s">
        <v>2003</v>
      </c>
      <c r="F1030" s="139" t="s">
        <v>2004</v>
      </c>
      <c r="G1030" s="139" t="s">
        <v>2005</v>
      </c>
    </row>
    <row r="1031" spans="1:7">
      <c r="A1031" s="139">
        <v>1030</v>
      </c>
      <c r="B1031" s="139" t="s">
        <v>3728</v>
      </c>
      <c r="C1031" s="139" t="s">
        <v>3730</v>
      </c>
      <c r="D1031" s="139" t="s">
        <v>3731</v>
      </c>
      <c r="E1031" s="139" t="s">
        <v>2163</v>
      </c>
      <c r="F1031" s="139" t="s">
        <v>2164</v>
      </c>
      <c r="G1031" s="139" t="s">
        <v>2165</v>
      </c>
    </row>
    <row r="1032" spans="1:7">
      <c r="A1032" s="139">
        <v>1031</v>
      </c>
      <c r="B1032" s="139" t="s">
        <v>3728</v>
      </c>
      <c r="C1032" s="139" t="s">
        <v>3730</v>
      </c>
      <c r="D1032" s="139" t="s">
        <v>3731</v>
      </c>
      <c r="E1032" s="139" t="s">
        <v>2166</v>
      </c>
      <c r="F1032" s="139" t="s">
        <v>2167</v>
      </c>
      <c r="G1032" s="139" t="s">
        <v>2165</v>
      </c>
    </row>
    <row r="1033" spans="1:7">
      <c r="A1033" s="139">
        <v>1032</v>
      </c>
      <c r="B1033" s="139" t="s">
        <v>3728</v>
      </c>
      <c r="C1033" s="139" t="s">
        <v>3730</v>
      </c>
      <c r="D1033" s="139" t="s">
        <v>3731</v>
      </c>
      <c r="E1033" s="139" t="s">
        <v>2168</v>
      </c>
      <c r="F1033" s="139" t="s">
        <v>2169</v>
      </c>
      <c r="G1033" s="139" t="s">
        <v>2165</v>
      </c>
    </row>
    <row r="1034" spans="1:7">
      <c r="A1034" s="139">
        <v>1033</v>
      </c>
      <c r="B1034" s="139" t="s">
        <v>3728</v>
      </c>
      <c r="C1034" s="139" t="s">
        <v>3730</v>
      </c>
      <c r="D1034" s="139" t="s">
        <v>3731</v>
      </c>
      <c r="E1034" s="139" t="s">
        <v>2170</v>
      </c>
      <c r="F1034" s="139" t="s">
        <v>2171</v>
      </c>
      <c r="G1034" s="139" t="s">
        <v>2165</v>
      </c>
    </row>
    <row r="1035" spans="1:7">
      <c r="A1035" s="139">
        <v>1034</v>
      </c>
      <c r="B1035" s="139" t="s">
        <v>3728</v>
      </c>
      <c r="C1035" s="139" t="s">
        <v>3730</v>
      </c>
      <c r="D1035" s="139" t="s">
        <v>3731</v>
      </c>
      <c r="E1035" s="139" t="s">
        <v>2172</v>
      </c>
      <c r="F1035" s="139" t="s">
        <v>2173</v>
      </c>
      <c r="G1035" s="139" t="s">
        <v>2090</v>
      </c>
    </row>
    <row r="1036" spans="1:7">
      <c r="A1036" s="139">
        <v>1035</v>
      </c>
      <c r="B1036" s="139" t="s">
        <v>3728</v>
      </c>
      <c r="C1036" s="139" t="s">
        <v>3730</v>
      </c>
      <c r="D1036" s="139" t="s">
        <v>3731</v>
      </c>
      <c r="E1036" s="139" t="s">
        <v>2174</v>
      </c>
      <c r="F1036" s="139" t="s">
        <v>1561</v>
      </c>
      <c r="G1036" s="139" t="s">
        <v>1808</v>
      </c>
    </row>
    <row r="1037" spans="1:7">
      <c r="A1037" s="139">
        <v>1036</v>
      </c>
      <c r="B1037" s="139" t="s">
        <v>3728</v>
      </c>
      <c r="C1037" s="139" t="s">
        <v>3730</v>
      </c>
      <c r="D1037" s="139" t="s">
        <v>3731</v>
      </c>
      <c r="E1037" s="139" t="s">
        <v>1511</v>
      </c>
      <c r="F1037" s="139" t="s">
        <v>1512</v>
      </c>
      <c r="G1037" s="139" t="s">
        <v>1513</v>
      </c>
    </row>
    <row r="1038" spans="1:7">
      <c r="A1038" s="139">
        <v>1037</v>
      </c>
      <c r="B1038" s="139" t="s">
        <v>3728</v>
      </c>
      <c r="C1038" s="139" t="s">
        <v>3730</v>
      </c>
      <c r="D1038" s="139" t="s">
        <v>3731</v>
      </c>
      <c r="E1038" s="139" t="s">
        <v>2175</v>
      </c>
      <c r="F1038" s="139" t="s">
        <v>2176</v>
      </c>
      <c r="G1038" s="139" t="s">
        <v>2165</v>
      </c>
    </row>
    <row r="1039" spans="1:7">
      <c r="A1039" s="139">
        <v>1038</v>
      </c>
      <c r="B1039" s="139" t="s">
        <v>3728</v>
      </c>
      <c r="C1039" s="139" t="s">
        <v>3730</v>
      </c>
      <c r="D1039" s="139" t="s">
        <v>3731</v>
      </c>
      <c r="E1039" s="139" t="s">
        <v>2003</v>
      </c>
      <c r="F1039" s="139" t="s">
        <v>2004</v>
      </c>
      <c r="G1039" s="139" t="s">
        <v>2005</v>
      </c>
    </row>
    <row r="1040" spans="1:7">
      <c r="A1040" s="139">
        <v>1039</v>
      </c>
      <c r="B1040" s="139" t="s">
        <v>3728</v>
      </c>
      <c r="C1040" s="139" t="s">
        <v>3732</v>
      </c>
      <c r="D1040" s="139" t="s">
        <v>3733</v>
      </c>
      <c r="E1040" s="139" t="s">
        <v>2177</v>
      </c>
      <c r="F1040" s="139" t="s">
        <v>2178</v>
      </c>
      <c r="G1040" s="139" t="s">
        <v>2165</v>
      </c>
    </row>
    <row r="1041" spans="1:7">
      <c r="A1041" s="139">
        <v>1040</v>
      </c>
      <c r="B1041" s="139" t="s">
        <v>3728</v>
      </c>
      <c r="C1041" s="139" t="s">
        <v>3732</v>
      </c>
      <c r="D1041" s="139" t="s">
        <v>3733</v>
      </c>
      <c r="E1041" s="139" t="s">
        <v>2172</v>
      </c>
      <c r="F1041" s="139" t="s">
        <v>2173</v>
      </c>
      <c r="G1041" s="139" t="s">
        <v>2090</v>
      </c>
    </row>
    <row r="1042" spans="1:7">
      <c r="A1042" s="139">
        <v>1041</v>
      </c>
      <c r="B1042" s="139" t="s">
        <v>3728</v>
      </c>
      <c r="C1042" s="139" t="s">
        <v>3732</v>
      </c>
      <c r="D1042" s="139" t="s">
        <v>3733</v>
      </c>
      <c r="E1042" s="139" t="s">
        <v>2174</v>
      </c>
      <c r="F1042" s="139" t="s">
        <v>1561</v>
      </c>
      <c r="G1042" s="139" t="s">
        <v>1808</v>
      </c>
    </row>
    <row r="1043" spans="1:7">
      <c r="A1043" s="139">
        <v>1042</v>
      </c>
      <c r="B1043" s="139" t="s">
        <v>3728</v>
      </c>
      <c r="C1043" s="139" t="s">
        <v>3732</v>
      </c>
      <c r="D1043" s="139" t="s">
        <v>3733</v>
      </c>
      <c r="E1043" s="139" t="s">
        <v>1511</v>
      </c>
      <c r="F1043" s="139" t="s">
        <v>1512</v>
      </c>
      <c r="G1043" s="139" t="s">
        <v>1513</v>
      </c>
    </row>
    <row r="1044" spans="1:7">
      <c r="A1044" s="139">
        <v>1043</v>
      </c>
      <c r="B1044" s="139" t="s">
        <v>3728</v>
      </c>
      <c r="C1044" s="139" t="s">
        <v>3732</v>
      </c>
      <c r="D1044" s="139" t="s">
        <v>3733</v>
      </c>
      <c r="E1044" s="139" t="s">
        <v>2003</v>
      </c>
      <c r="F1044" s="139" t="s">
        <v>2004</v>
      </c>
      <c r="G1044" s="139" t="s">
        <v>2005</v>
      </c>
    </row>
    <row r="1045" spans="1:7">
      <c r="A1045" s="139">
        <v>1044</v>
      </c>
      <c r="B1045" s="139" t="s">
        <v>3728</v>
      </c>
      <c r="C1045" s="139" t="s">
        <v>3734</v>
      </c>
      <c r="D1045" s="139" t="s">
        <v>3735</v>
      </c>
      <c r="E1045" s="139" t="s">
        <v>2179</v>
      </c>
      <c r="F1045" s="139" t="s">
        <v>2180</v>
      </c>
      <c r="G1045" s="139" t="s">
        <v>2165</v>
      </c>
    </row>
    <row r="1046" spans="1:7">
      <c r="A1046" s="139">
        <v>1045</v>
      </c>
      <c r="B1046" s="139" t="s">
        <v>3728</v>
      </c>
      <c r="C1046" s="139" t="s">
        <v>3734</v>
      </c>
      <c r="D1046" s="139" t="s">
        <v>3735</v>
      </c>
      <c r="E1046" s="139" t="s">
        <v>2172</v>
      </c>
      <c r="F1046" s="139" t="s">
        <v>2173</v>
      </c>
      <c r="G1046" s="139" t="s">
        <v>2090</v>
      </c>
    </row>
    <row r="1047" spans="1:7">
      <c r="A1047" s="139">
        <v>1046</v>
      </c>
      <c r="B1047" s="139" t="s">
        <v>3728</v>
      </c>
      <c r="C1047" s="139" t="s">
        <v>3734</v>
      </c>
      <c r="D1047" s="139" t="s">
        <v>3735</v>
      </c>
      <c r="E1047" s="139" t="s">
        <v>2174</v>
      </c>
      <c r="F1047" s="139" t="s">
        <v>1561</v>
      </c>
      <c r="G1047" s="139" t="s">
        <v>1808</v>
      </c>
    </row>
    <row r="1048" spans="1:7">
      <c r="A1048" s="139">
        <v>1047</v>
      </c>
      <c r="B1048" s="139" t="s">
        <v>3728</v>
      </c>
      <c r="C1048" s="139" t="s">
        <v>3734</v>
      </c>
      <c r="D1048" s="139" t="s">
        <v>3735</v>
      </c>
      <c r="E1048" s="139" t="s">
        <v>2181</v>
      </c>
      <c r="F1048" s="139" t="s">
        <v>2182</v>
      </c>
      <c r="G1048" s="139" t="s">
        <v>2165</v>
      </c>
    </row>
    <row r="1049" spans="1:7">
      <c r="A1049" s="139">
        <v>1048</v>
      </c>
      <c r="B1049" s="139" t="s">
        <v>3728</v>
      </c>
      <c r="C1049" s="139" t="s">
        <v>3734</v>
      </c>
      <c r="D1049" s="139" t="s">
        <v>3735</v>
      </c>
      <c r="E1049" s="139" t="s">
        <v>1511</v>
      </c>
      <c r="F1049" s="139" t="s">
        <v>1512</v>
      </c>
      <c r="G1049" s="139" t="s">
        <v>1513</v>
      </c>
    </row>
    <row r="1050" spans="1:7">
      <c r="A1050" s="139">
        <v>1049</v>
      </c>
      <c r="B1050" s="139" t="s">
        <v>3728</v>
      </c>
      <c r="C1050" s="139" t="s">
        <v>3734</v>
      </c>
      <c r="D1050" s="139" t="s">
        <v>3735</v>
      </c>
      <c r="E1050" s="139" t="s">
        <v>2003</v>
      </c>
      <c r="F1050" s="139" t="s">
        <v>2004</v>
      </c>
      <c r="G1050" s="139" t="s">
        <v>2005</v>
      </c>
    </row>
    <row r="1051" spans="1:7">
      <c r="A1051" s="139">
        <v>1050</v>
      </c>
      <c r="B1051" s="139" t="s">
        <v>3728</v>
      </c>
      <c r="C1051" s="139" t="s">
        <v>3736</v>
      </c>
      <c r="D1051" s="139" t="s">
        <v>3737</v>
      </c>
      <c r="E1051" s="139" t="s">
        <v>2172</v>
      </c>
      <c r="F1051" s="139" t="s">
        <v>2173</v>
      </c>
      <c r="G1051" s="139" t="s">
        <v>2090</v>
      </c>
    </row>
    <row r="1052" spans="1:7">
      <c r="A1052" s="139">
        <v>1051</v>
      </c>
      <c r="B1052" s="139" t="s">
        <v>3728</v>
      </c>
      <c r="C1052" s="139" t="s">
        <v>3736</v>
      </c>
      <c r="D1052" s="139" t="s">
        <v>3737</v>
      </c>
      <c r="E1052" s="139" t="s">
        <v>2174</v>
      </c>
      <c r="F1052" s="139" t="s">
        <v>1561</v>
      </c>
      <c r="G1052" s="139" t="s">
        <v>1808</v>
      </c>
    </row>
    <row r="1053" spans="1:7">
      <c r="A1053" s="139">
        <v>1052</v>
      </c>
      <c r="B1053" s="139" t="s">
        <v>3728</v>
      </c>
      <c r="C1053" s="139" t="s">
        <v>3736</v>
      </c>
      <c r="D1053" s="139" t="s">
        <v>3737</v>
      </c>
      <c r="E1053" s="139" t="s">
        <v>1511</v>
      </c>
      <c r="F1053" s="139" t="s">
        <v>1512</v>
      </c>
      <c r="G1053" s="139" t="s">
        <v>1513</v>
      </c>
    </row>
    <row r="1054" spans="1:7">
      <c r="A1054" s="139">
        <v>1053</v>
      </c>
      <c r="B1054" s="139" t="s">
        <v>3728</v>
      </c>
      <c r="C1054" s="139" t="s">
        <v>3736</v>
      </c>
      <c r="D1054" s="139" t="s">
        <v>3737</v>
      </c>
      <c r="E1054" s="139" t="s">
        <v>2003</v>
      </c>
      <c r="F1054" s="139" t="s">
        <v>2004</v>
      </c>
      <c r="G1054" s="139" t="s">
        <v>2005</v>
      </c>
    </row>
    <row r="1055" spans="1:7">
      <c r="A1055" s="139">
        <v>1054</v>
      </c>
      <c r="B1055" s="139" t="s">
        <v>3728</v>
      </c>
      <c r="C1055" s="139" t="s">
        <v>3738</v>
      </c>
      <c r="D1055" s="139" t="s">
        <v>3739</v>
      </c>
      <c r="E1055" s="139" t="s">
        <v>2172</v>
      </c>
      <c r="F1055" s="139" t="s">
        <v>2173</v>
      </c>
      <c r="G1055" s="139" t="s">
        <v>2090</v>
      </c>
    </row>
    <row r="1056" spans="1:7">
      <c r="A1056" s="139">
        <v>1055</v>
      </c>
      <c r="B1056" s="139" t="s">
        <v>3728</v>
      </c>
      <c r="C1056" s="139" t="s">
        <v>3738</v>
      </c>
      <c r="D1056" s="139" t="s">
        <v>3739</v>
      </c>
      <c r="E1056" s="139" t="s">
        <v>2174</v>
      </c>
      <c r="F1056" s="139" t="s">
        <v>1561</v>
      </c>
      <c r="G1056" s="139" t="s">
        <v>1808</v>
      </c>
    </row>
    <row r="1057" spans="1:7">
      <c r="A1057" s="139">
        <v>1056</v>
      </c>
      <c r="B1057" s="139" t="s">
        <v>3728</v>
      </c>
      <c r="C1057" s="139" t="s">
        <v>3738</v>
      </c>
      <c r="D1057" s="139" t="s">
        <v>3739</v>
      </c>
      <c r="E1057" s="139" t="s">
        <v>1511</v>
      </c>
      <c r="F1057" s="139" t="s">
        <v>1512</v>
      </c>
      <c r="G1057" s="139" t="s">
        <v>1513</v>
      </c>
    </row>
    <row r="1058" spans="1:7">
      <c r="A1058" s="139">
        <v>1057</v>
      </c>
      <c r="B1058" s="139" t="s">
        <v>3728</v>
      </c>
      <c r="C1058" s="139" t="s">
        <v>3738</v>
      </c>
      <c r="D1058" s="139" t="s">
        <v>3739</v>
      </c>
      <c r="E1058" s="139" t="s">
        <v>2003</v>
      </c>
      <c r="F1058" s="139" t="s">
        <v>2004</v>
      </c>
      <c r="G1058" s="139" t="s">
        <v>2005</v>
      </c>
    </row>
    <row r="1059" spans="1:7">
      <c r="A1059" s="139">
        <v>1058</v>
      </c>
      <c r="B1059" s="139" t="s">
        <v>3728</v>
      </c>
      <c r="C1059" s="139" t="s">
        <v>3740</v>
      </c>
      <c r="D1059" s="139" t="s">
        <v>3741</v>
      </c>
      <c r="E1059" s="139" t="s">
        <v>2172</v>
      </c>
      <c r="F1059" s="139" t="s">
        <v>2173</v>
      </c>
      <c r="G1059" s="139" t="s">
        <v>2090</v>
      </c>
    </row>
    <row r="1060" spans="1:7">
      <c r="A1060" s="139">
        <v>1059</v>
      </c>
      <c r="B1060" s="139" t="s">
        <v>3728</v>
      </c>
      <c r="C1060" s="139" t="s">
        <v>3740</v>
      </c>
      <c r="D1060" s="139" t="s">
        <v>3741</v>
      </c>
      <c r="E1060" s="139" t="s">
        <v>2174</v>
      </c>
      <c r="F1060" s="139" t="s">
        <v>1561</v>
      </c>
      <c r="G1060" s="139" t="s">
        <v>1808</v>
      </c>
    </row>
    <row r="1061" spans="1:7">
      <c r="A1061" s="139">
        <v>1060</v>
      </c>
      <c r="B1061" s="139" t="s">
        <v>3728</v>
      </c>
      <c r="C1061" s="139" t="s">
        <v>3740</v>
      </c>
      <c r="D1061" s="139" t="s">
        <v>3741</v>
      </c>
      <c r="E1061" s="139" t="s">
        <v>1511</v>
      </c>
      <c r="F1061" s="139" t="s">
        <v>1512</v>
      </c>
      <c r="G1061" s="139" t="s">
        <v>1513</v>
      </c>
    </row>
    <row r="1062" spans="1:7">
      <c r="A1062" s="139">
        <v>1061</v>
      </c>
      <c r="B1062" s="139" t="s">
        <v>3728</v>
      </c>
      <c r="C1062" s="139" t="s">
        <v>3740</v>
      </c>
      <c r="D1062" s="139" t="s">
        <v>3741</v>
      </c>
      <c r="E1062" s="139" t="s">
        <v>2003</v>
      </c>
      <c r="F1062" s="139" t="s">
        <v>2004</v>
      </c>
      <c r="G1062" s="139" t="s">
        <v>2005</v>
      </c>
    </row>
    <row r="1063" spans="1:7">
      <c r="A1063" s="139">
        <v>1062</v>
      </c>
      <c r="B1063" s="139" t="s">
        <v>3728</v>
      </c>
      <c r="C1063" s="139" t="s">
        <v>3742</v>
      </c>
      <c r="D1063" s="139" t="s">
        <v>3743</v>
      </c>
      <c r="E1063" s="139" t="s">
        <v>2172</v>
      </c>
      <c r="F1063" s="139" t="s">
        <v>2173</v>
      </c>
      <c r="G1063" s="139" t="s">
        <v>2090</v>
      </c>
    </row>
    <row r="1064" spans="1:7">
      <c r="A1064" s="139">
        <v>1063</v>
      </c>
      <c r="B1064" s="139" t="s">
        <v>3728</v>
      </c>
      <c r="C1064" s="139" t="s">
        <v>3742</v>
      </c>
      <c r="D1064" s="139" t="s">
        <v>3743</v>
      </c>
      <c r="E1064" s="139" t="s">
        <v>2174</v>
      </c>
      <c r="F1064" s="139" t="s">
        <v>1561</v>
      </c>
      <c r="G1064" s="139" t="s">
        <v>1808</v>
      </c>
    </row>
    <row r="1065" spans="1:7">
      <c r="A1065" s="139">
        <v>1064</v>
      </c>
      <c r="B1065" s="139" t="s">
        <v>3728</v>
      </c>
      <c r="C1065" s="139" t="s">
        <v>3742</v>
      </c>
      <c r="D1065" s="139" t="s">
        <v>3743</v>
      </c>
      <c r="E1065" s="139" t="s">
        <v>1511</v>
      </c>
      <c r="F1065" s="139" t="s">
        <v>1512</v>
      </c>
      <c r="G1065" s="139" t="s">
        <v>1513</v>
      </c>
    </row>
    <row r="1066" spans="1:7">
      <c r="A1066" s="139">
        <v>1065</v>
      </c>
      <c r="B1066" s="139" t="s">
        <v>3728</v>
      </c>
      <c r="C1066" s="139" t="s">
        <v>3742</v>
      </c>
      <c r="D1066" s="139" t="s">
        <v>3743</v>
      </c>
      <c r="E1066" s="139" t="s">
        <v>2003</v>
      </c>
      <c r="F1066" s="139" t="s">
        <v>2004</v>
      </c>
      <c r="G1066" s="139" t="s">
        <v>2005</v>
      </c>
    </row>
    <row r="1067" spans="1:7">
      <c r="A1067" s="139">
        <v>1066</v>
      </c>
      <c r="B1067" s="139" t="s">
        <v>3728</v>
      </c>
      <c r="C1067" s="139" t="s">
        <v>3744</v>
      </c>
      <c r="D1067" s="139" t="s">
        <v>3745</v>
      </c>
      <c r="E1067" s="139" t="s">
        <v>2172</v>
      </c>
      <c r="F1067" s="139" t="s">
        <v>2173</v>
      </c>
      <c r="G1067" s="139" t="s">
        <v>2090</v>
      </c>
    </row>
    <row r="1068" spans="1:7">
      <c r="A1068" s="139">
        <v>1067</v>
      </c>
      <c r="B1068" s="139" t="s">
        <v>3728</v>
      </c>
      <c r="C1068" s="139" t="s">
        <v>3744</v>
      </c>
      <c r="D1068" s="139" t="s">
        <v>3745</v>
      </c>
      <c r="E1068" s="139" t="s">
        <v>2174</v>
      </c>
      <c r="F1068" s="139" t="s">
        <v>1561</v>
      </c>
      <c r="G1068" s="139" t="s">
        <v>1808</v>
      </c>
    </row>
    <row r="1069" spans="1:7">
      <c r="A1069" s="139">
        <v>1068</v>
      </c>
      <c r="B1069" s="139" t="s">
        <v>3728</v>
      </c>
      <c r="C1069" s="139" t="s">
        <v>3744</v>
      </c>
      <c r="D1069" s="139" t="s">
        <v>3745</v>
      </c>
      <c r="E1069" s="139" t="s">
        <v>1511</v>
      </c>
      <c r="F1069" s="139" t="s">
        <v>1512</v>
      </c>
      <c r="G1069" s="139" t="s">
        <v>1513</v>
      </c>
    </row>
    <row r="1070" spans="1:7">
      <c r="A1070" s="139">
        <v>1069</v>
      </c>
      <c r="B1070" s="139" t="s">
        <v>3728</v>
      </c>
      <c r="C1070" s="139" t="s">
        <v>3744</v>
      </c>
      <c r="D1070" s="139" t="s">
        <v>3745</v>
      </c>
      <c r="E1070" s="139" t="s">
        <v>2003</v>
      </c>
      <c r="F1070" s="139" t="s">
        <v>2004</v>
      </c>
      <c r="G1070" s="139" t="s">
        <v>2005</v>
      </c>
    </row>
    <row r="1071" spans="1:7">
      <c r="A1071" s="139">
        <v>1070</v>
      </c>
      <c r="B1071" s="139" t="s">
        <v>3728</v>
      </c>
      <c r="C1071" s="139" t="s">
        <v>3746</v>
      </c>
      <c r="D1071" s="139" t="s">
        <v>3747</v>
      </c>
      <c r="E1071" s="139" t="s">
        <v>2172</v>
      </c>
      <c r="F1071" s="139" t="s">
        <v>2173</v>
      </c>
      <c r="G1071" s="139" t="s">
        <v>2090</v>
      </c>
    </row>
    <row r="1072" spans="1:7">
      <c r="A1072" s="139">
        <v>1071</v>
      </c>
      <c r="B1072" s="139" t="s">
        <v>3728</v>
      </c>
      <c r="C1072" s="139" t="s">
        <v>3746</v>
      </c>
      <c r="D1072" s="139" t="s">
        <v>3747</v>
      </c>
      <c r="E1072" s="139" t="s">
        <v>2174</v>
      </c>
      <c r="F1072" s="139" t="s">
        <v>1561</v>
      </c>
      <c r="G1072" s="139" t="s">
        <v>1808</v>
      </c>
    </row>
    <row r="1073" spans="1:7">
      <c r="A1073" s="139">
        <v>1072</v>
      </c>
      <c r="B1073" s="139" t="s">
        <v>3728</v>
      </c>
      <c r="C1073" s="139" t="s">
        <v>3746</v>
      </c>
      <c r="D1073" s="139" t="s">
        <v>3747</v>
      </c>
      <c r="E1073" s="139" t="s">
        <v>1511</v>
      </c>
      <c r="F1073" s="139" t="s">
        <v>1512</v>
      </c>
      <c r="G1073" s="139" t="s">
        <v>1513</v>
      </c>
    </row>
    <row r="1074" spans="1:7">
      <c r="A1074" s="139">
        <v>1073</v>
      </c>
      <c r="B1074" s="139" t="s">
        <v>3728</v>
      </c>
      <c r="C1074" s="139" t="s">
        <v>3746</v>
      </c>
      <c r="D1074" s="139" t="s">
        <v>3747</v>
      </c>
      <c r="E1074" s="139" t="s">
        <v>2003</v>
      </c>
      <c r="F1074" s="139" t="s">
        <v>2004</v>
      </c>
      <c r="G1074" s="139" t="s">
        <v>2005</v>
      </c>
    </row>
    <row r="1075" spans="1:7">
      <c r="A1075" s="139">
        <v>1074</v>
      </c>
      <c r="B1075" s="139" t="s">
        <v>3728</v>
      </c>
      <c r="C1075" s="139" t="s">
        <v>3748</v>
      </c>
      <c r="D1075" s="139" t="s">
        <v>3749</v>
      </c>
      <c r="E1075" s="139" t="s">
        <v>2183</v>
      </c>
      <c r="F1075" s="139" t="s">
        <v>2184</v>
      </c>
      <c r="G1075" s="139" t="s">
        <v>2165</v>
      </c>
    </row>
    <row r="1076" spans="1:7">
      <c r="A1076" s="139">
        <v>1075</v>
      </c>
      <c r="B1076" s="139" t="s">
        <v>3728</v>
      </c>
      <c r="C1076" s="139" t="s">
        <v>3748</v>
      </c>
      <c r="D1076" s="139" t="s">
        <v>3749</v>
      </c>
      <c r="E1076" s="139" t="s">
        <v>2172</v>
      </c>
      <c r="F1076" s="139" t="s">
        <v>2173</v>
      </c>
      <c r="G1076" s="139" t="s">
        <v>2090</v>
      </c>
    </row>
    <row r="1077" spans="1:7">
      <c r="A1077" s="139">
        <v>1076</v>
      </c>
      <c r="B1077" s="139" t="s">
        <v>3728</v>
      </c>
      <c r="C1077" s="139" t="s">
        <v>3748</v>
      </c>
      <c r="D1077" s="139" t="s">
        <v>3749</v>
      </c>
      <c r="E1077" s="139" t="s">
        <v>2174</v>
      </c>
      <c r="F1077" s="139" t="s">
        <v>1561</v>
      </c>
      <c r="G1077" s="139" t="s">
        <v>1808</v>
      </c>
    </row>
    <row r="1078" spans="1:7">
      <c r="A1078" s="139">
        <v>1077</v>
      </c>
      <c r="B1078" s="139" t="s">
        <v>3728</v>
      </c>
      <c r="C1078" s="139" t="s">
        <v>3748</v>
      </c>
      <c r="D1078" s="139" t="s">
        <v>3749</v>
      </c>
      <c r="E1078" s="139" t="s">
        <v>1511</v>
      </c>
      <c r="F1078" s="139" t="s">
        <v>1512</v>
      </c>
      <c r="G1078" s="139" t="s">
        <v>1513</v>
      </c>
    </row>
    <row r="1079" spans="1:7">
      <c r="A1079" s="139">
        <v>1078</v>
      </c>
      <c r="B1079" s="139" t="s">
        <v>3728</v>
      </c>
      <c r="C1079" s="139" t="s">
        <v>3748</v>
      </c>
      <c r="D1079" s="139" t="s">
        <v>3749</v>
      </c>
      <c r="E1079" s="139" t="s">
        <v>2003</v>
      </c>
      <c r="F1079" s="139" t="s">
        <v>2004</v>
      </c>
      <c r="G1079" s="139" t="s">
        <v>2005</v>
      </c>
    </row>
    <row r="1080" spans="1:7">
      <c r="A1080" s="139">
        <v>1079</v>
      </c>
      <c r="B1080" s="139" t="s">
        <v>3728</v>
      </c>
      <c r="C1080" s="139" t="s">
        <v>3750</v>
      </c>
      <c r="D1080" s="139" t="s">
        <v>3751</v>
      </c>
      <c r="E1080" s="139" t="s">
        <v>2172</v>
      </c>
      <c r="F1080" s="139" t="s">
        <v>2173</v>
      </c>
      <c r="G1080" s="139" t="s">
        <v>2090</v>
      </c>
    </row>
    <row r="1081" spans="1:7">
      <c r="A1081" s="139">
        <v>1080</v>
      </c>
      <c r="B1081" s="139" t="s">
        <v>3728</v>
      </c>
      <c r="C1081" s="139" t="s">
        <v>3750</v>
      </c>
      <c r="D1081" s="139" t="s">
        <v>3751</v>
      </c>
      <c r="E1081" s="139" t="s">
        <v>2174</v>
      </c>
      <c r="F1081" s="139" t="s">
        <v>1561</v>
      </c>
      <c r="G1081" s="139" t="s">
        <v>1808</v>
      </c>
    </row>
    <row r="1082" spans="1:7">
      <c r="A1082" s="139">
        <v>1081</v>
      </c>
      <c r="B1082" s="139" t="s">
        <v>3728</v>
      </c>
      <c r="C1082" s="139" t="s">
        <v>3750</v>
      </c>
      <c r="D1082" s="139" t="s">
        <v>3751</v>
      </c>
      <c r="E1082" s="139" t="s">
        <v>1511</v>
      </c>
      <c r="F1082" s="139" t="s">
        <v>1512</v>
      </c>
      <c r="G1082" s="139" t="s">
        <v>1513</v>
      </c>
    </row>
    <row r="1083" spans="1:7">
      <c r="A1083" s="139">
        <v>1082</v>
      </c>
      <c r="B1083" s="139" t="s">
        <v>3728</v>
      </c>
      <c r="C1083" s="139" t="s">
        <v>3750</v>
      </c>
      <c r="D1083" s="139" t="s">
        <v>3751</v>
      </c>
      <c r="E1083" s="139" t="s">
        <v>2003</v>
      </c>
      <c r="F1083" s="139" t="s">
        <v>2004</v>
      </c>
      <c r="G1083" s="139" t="s">
        <v>2005</v>
      </c>
    </row>
    <row r="1084" spans="1:7">
      <c r="A1084" s="139">
        <v>1083</v>
      </c>
      <c r="B1084" s="139" t="s">
        <v>3752</v>
      </c>
      <c r="C1084" s="139" t="s">
        <v>3752</v>
      </c>
      <c r="D1084" s="139" t="s">
        <v>3753</v>
      </c>
      <c r="E1084" s="139" t="s">
        <v>2185</v>
      </c>
      <c r="F1084" s="139" t="s">
        <v>1814</v>
      </c>
      <c r="G1084" s="139" t="s">
        <v>2008</v>
      </c>
    </row>
    <row r="1085" spans="1:7">
      <c r="A1085" s="139">
        <v>1084</v>
      </c>
      <c r="B1085" s="139" t="s">
        <v>3752</v>
      </c>
      <c r="C1085" s="139" t="s">
        <v>3752</v>
      </c>
      <c r="D1085" s="139" t="s">
        <v>3753</v>
      </c>
      <c r="E1085" s="139" t="s">
        <v>1501</v>
      </c>
      <c r="F1085" s="139" t="s">
        <v>1502</v>
      </c>
      <c r="G1085" s="139" t="s">
        <v>1503</v>
      </c>
    </row>
    <row r="1086" spans="1:7">
      <c r="A1086" s="139">
        <v>1085</v>
      </c>
      <c r="B1086" s="139" t="s">
        <v>3752</v>
      </c>
      <c r="C1086" s="139" t="s">
        <v>3752</v>
      </c>
      <c r="D1086" s="139" t="s">
        <v>3753</v>
      </c>
      <c r="E1086" s="139" t="s">
        <v>1504</v>
      </c>
      <c r="F1086" s="139" t="s">
        <v>1502</v>
      </c>
      <c r="G1086" s="139" t="s">
        <v>1505</v>
      </c>
    </row>
    <row r="1087" spans="1:7">
      <c r="A1087" s="139">
        <v>1086</v>
      </c>
      <c r="B1087" s="139" t="s">
        <v>3752</v>
      </c>
      <c r="C1087" s="139" t="s">
        <v>3752</v>
      </c>
      <c r="D1087" s="139" t="s">
        <v>3753</v>
      </c>
      <c r="E1087" s="139" t="s">
        <v>2186</v>
      </c>
      <c r="F1087" s="139" t="s">
        <v>2187</v>
      </c>
      <c r="G1087" s="139" t="s">
        <v>2008</v>
      </c>
    </row>
    <row r="1088" spans="1:7">
      <c r="A1088" s="139">
        <v>1087</v>
      </c>
      <c r="B1088" s="139" t="s">
        <v>3752</v>
      </c>
      <c r="C1088" s="139" t="s">
        <v>3752</v>
      </c>
      <c r="D1088" s="139" t="s">
        <v>3753</v>
      </c>
      <c r="E1088" s="139" t="s">
        <v>2188</v>
      </c>
      <c r="F1088" s="139" t="s">
        <v>2189</v>
      </c>
      <c r="G1088" s="139" t="s">
        <v>2008</v>
      </c>
    </row>
    <row r="1089" spans="1:7">
      <c r="A1089" s="139">
        <v>1088</v>
      </c>
      <c r="B1089" s="139" t="s">
        <v>3752</v>
      </c>
      <c r="C1089" s="139" t="s">
        <v>3752</v>
      </c>
      <c r="D1089" s="139" t="s">
        <v>3753</v>
      </c>
      <c r="E1089" s="139" t="s">
        <v>2013</v>
      </c>
      <c r="F1089" s="139" t="s">
        <v>2014</v>
      </c>
      <c r="G1089" s="139" t="s">
        <v>2008</v>
      </c>
    </row>
    <row r="1090" spans="1:7">
      <c r="A1090" s="139">
        <v>1089</v>
      </c>
      <c r="B1090" s="139" t="s">
        <v>3752</v>
      </c>
      <c r="C1090" s="139" t="s">
        <v>3752</v>
      </c>
      <c r="D1090" s="139" t="s">
        <v>3753</v>
      </c>
      <c r="E1090" s="139" t="s">
        <v>1560</v>
      </c>
      <c r="F1090" s="139" t="s">
        <v>1561</v>
      </c>
      <c r="G1090" s="139" t="s">
        <v>1562</v>
      </c>
    </row>
    <row r="1091" spans="1:7">
      <c r="A1091" s="139">
        <v>1090</v>
      </c>
      <c r="B1091" s="139" t="s">
        <v>3752</v>
      </c>
      <c r="C1091" s="139" t="s">
        <v>3752</v>
      </c>
      <c r="D1091" s="139" t="s">
        <v>3753</v>
      </c>
      <c r="E1091" s="139" t="s">
        <v>2190</v>
      </c>
      <c r="F1091" s="139" t="s">
        <v>2191</v>
      </c>
      <c r="G1091" s="139" t="s">
        <v>2008</v>
      </c>
    </row>
    <row r="1092" spans="1:7">
      <c r="A1092" s="139">
        <v>1091</v>
      </c>
      <c r="B1092" s="139" t="s">
        <v>3752</v>
      </c>
      <c r="C1092" s="139" t="s">
        <v>3752</v>
      </c>
      <c r="D1092" s="139" t="s">
        <v>3753</v>
      </c>
      <c r="E1092" s="139" t="s">
        <v>2192</v>
      </c>
      <c r="F1092" s="139" t="s">
        <v>2193</v>
      </c>
      <c r="G1092" s="139" t="s">
        <v>2194</v>
      </c>
    </row>
    <row r="1093" spans="1:7">
      <c r="A1093" s="139">
        <v>1092</v>
      </c>
      <c r="B1093" s="139" t="s">
        <v>3752</v>
      </c>
      <c r="C1093" s="139" t="s">
        <v>3752</v>
      </c>
      <c r="D1093" s="139" t="s">
        <v>3753</v>
      </c>
      <c r="E1093" s="139" t="s">
        <v>1550</v>
      </c>
      <c r="F1093" s="139" t="s">
        <v>1551</v>
      </c>
      <c r="G1093" s="139" t="s">
        <v>1552</v>
      </c>
    </row>
    <row r="1094" spans="1:7">
      <c r="A1094" s="139">
        <v>1093</v>
      </c>
      <c r="B1094" s="139" t="s">
        <v>3752</v>
      </c>
      <c r="C1094" s="139" t="s">
        <v>3752</v>
      </c>
      <c r="D1094" s="139" t="s">
        <v>3753</v>
      </c>
      <c r="E1094" s="139" t="s">
        <v>1978</v>
      </c>
      <c r="F1094" s="139" t="s">
        <v>1979</v>
      </c>
      <c r="G1094" s="139" t="s">
        <v>1980</v>
      </c>
    </row>
    <row r="1095" spans="1:7">
      <c r="A1095" s="139">
        <v>1094</v>
      </c>
      <c r="B1095" s="139" t="s">
        <v>3752</v>
      </c>
      <c r="C1095" s="139" t="s">
        <v>3752</v>
      </c>
      <c r="D1095" s="139" t="s">
        <v>3753</v>
      </c>
      <c r="E1095" s="139" t="s">
        <v>1511</v>
      </c>
      <c r="F1095" s="139" t="s">
        <v>1512</v>
      </c>
      <c r="G1095" s="139" t="s">
        <v>1513</v>
      </c>
    </row>
    <row r="1096" spans="1:7">
      <c r="A1096" s="139">
        <v>1095</v>
      </c>
      <c r="B1096" s="139" t="s">
        <v>3752</v>
      </c>
      <c r="C1096" s="139" t="s">
        <v>3752</v>
      </c>
      <c r="D1096" s="139" t="s">
        <v>3753</v>
      </c>
      <c r="E1096" s="139" t="s">
        <v>2195</v>
      </c>
      <c r="F1096" s="139" t="s">
        <v>2196</v>
      </c>
      <c r="G1096" s="139" t="s">
        <v>2023</v>
      </c>
    </row>
    <row r="1097" spans="1:7">
      <c r="A1097" s="139">
        <v>1096</v>
      </c>
      <c r="B1097" s="139" t="s">
        <v>3752</v>
      </c>
      <c r="C1097" s="139" t="s">
        <v>3752</v>
      </c>
      <c r="D1097" s="139" t="s">
        <v>3753</v>
      </c>
      <c r="E1097" s="139" t="s">
        <v>2017</v>
      </c>
      <c r="F1097" s="139" t="s">
        <v>2018</v>
      </c>
      <c r="G1097" s="139" t="s">
        <v>1562</v>
      </c>
    </row>
    <row r="1098" spans="1:7">
      <c r="A1098" s="139">
        <v>1097</v>
      </c>
      <c r="B1098" s="139" t="s">
        <v>3752</v>
      </c>
      <c r="C1098" s="139" t="s">
        <v>3752</v>
      </c>
      <c r="D1098" s="139" t="s">
        <v>3753</v>
      </c>
      <c r="E1098" s="139" t="s">
        <v>2197</v>
      </c>
      <c r="F1098" s="139" t="s">
        <v>2198</v>
      </c>
      <c r="G1098" s="139" t="s">
        <v>2008</v>
      </c>
    </row>
    <row r="1099" spans="1:7">
      <c r="A1099" s="139">
        <v>1098</v>
      </c>
      <c r="B1099" s="139" t="s">
        <v>3752</v>
      </c>
      <c r="C1099" s="139" t="s">
        <v>3752</v>
      </c>
      <c r="D1099" s="139" t="s">
        <v>3753</v>
      </c>
      <c r="E1099" s="139" t="s">
        <v>2199</v>
      </c>
      <c r="F1099" s="139" t="s">
        <v>2200</v>
      </c>
      <c r="G1099" s="139" t="s">
        <v>2008</v>
      </c>
    </row>
    <row r="1100" spans="1:7">
      <c r="A1100" s="139">
        <v>1099</v>
      </c>
      <c r="B1100" s="139" t="s">
        <v>3752</v>
      </c>
      <c r="C1100" s="139" t="s">
        <v>3752</v>
      </c>
      <c r="D1100" s="139" t="s">
        <v>3753</v>
      </c>
      <c r="E1100" s="139" t="s">
        <v>2001</v>
      </c>
      <c r="F1100" s="139" t="s">
        <v>1554</v>
      </c>
      <c r="G1100" s="139" t="s">
        <v>2002</v>
      </c>
    </row>
    <row r="1101" spans="1:7">
      <c r="A1101" s="139">
        <v>1100</v>
      </c>
      <c r="B1101" s="139" t="s">
        <v>3752</v>
      </c>
      <c r="C1101" s="139" t="s">
        <v>3752</v>
      </c>
      <c r="D1101" s="139" t="s">
        <v>3753</v>
      </c>
      <c r="E1101" s="139" t="s">
        <v>2003</v>
      </c>
      <c r="F1101" s="139" t="s">
        <v>2004</v>
      </c>
      <c r="G1101" s="139" t="s">
        <v>2005</v>
      </c>
    </row>
    <row r="1102" spans="1:7">
      <c r="A1102" s="139">
        <v>1101</v>
      </c>
      <c r="B1102" s="139" t="s">
        <v>3754</v>
      </c>
      <c r="C1102" s="139" t="s">
        <v>3754</v>
      </c>
      <c r="D1102" s="139" t="s">
        <v>3755</v>
      </c>
      <c r="E1102" s="139" t="s">
        <v>1753</v>
      </c>
      <c r="F1102" s="139" t="s">
        <v>1754</v>
      </c>
      <c r="G1102" s="139" t="s">
        <v>1755</v>
      </c>
    </row>
    <row r="1103" spans="1:7">
      <c r="A1103" s="139">
        <v>1102</v>
      </c>
      <c r="B1103" s="139" t="s">
        <v>3754</v>
      </c>
      <c r="C1103" s="139" t="s">
        <v>3754</v>
      </c>
      <c r="D1103" s="139" t="s">
        <v>3755</v>
      </c>
      <c r="E1103" s="139" t="s">
        <v>2083</v>
      </c>
      <c r="F1103" s="139" t="s">
        <v>2084</v>
      </c>
      <c r="G1103" s="139" t="s">
        <v>2085</v>
      </c>
    </row>
    <row r="1104" spans="1:7">
      <c r="A1104" s="139">
        <v>1103</v>
      </c>
      <c r="B1104" s="139" t="s">
        <v>3754</v>
      </c>
      <c r="C1104" s="139" t="s">
        <v>3754</v>
      </c>
      <c r="D1104" s="139" t="s">
        <v>3755</v>
      </c>
      <c r="E1104" s="139" t="s">
        <v>1511</v>
      </c>
      <c r="F1104" s="139" t="s">
        <v>1512</v>
      </c>
      <c r="G1104" s="139" t="s">
        <v>1513</v>
      </c>
    </row>
    <row r="1105" spans="1:7">
      <c r="A1105" s="139">
        <v>1104</v>
      </c>
      <c r="B1105" s="139" t="s">
        <v>3754</v>
      </c>
      <c r="C1105" s="139" t="s">
        <v>3754</v>
      </c>
      <c r="D1105" s="139" t="s">
        <v>3755</v>
      </c>
      <c r="E1105" s="139" t="s">
        <v>2201</v>
      </c>
      <c r="F1105" s="139" t="s">
        <v>2202</v>
      </c>
      <c r="G1105" s="139" t="s">
        <v>2203</v>
      </c>
    </row>
    <row r="1106" spans="1:7">
      <c r="A1106" s="139">
        <v>1105</v>
      </c>
      <c r="B1106" s="139" t="s">
        <v>3754</v>
      </c>
      <c r="C1106" s="139" t="s">
        <v>3756</v>
      </c>
      <c r="D1106" s="139" t="s">
        <v>3757</v>
      </c>
      <c r="E1106" s="139" t="s">
        <v>2204</v>
      </c>
      <c r="F1106" s="139" t="s">
        <v>2205</v>
      </c>
      <c r="G1106" s="139" t="s">
        <v>2203</v>
      </c>
    </row>
    <row r="1107" spans="1:7">
      <c r="A1107" s="139">
        <v>1106</v>
      </c>
      <c r="B1107" s="139" t="s">
        <v>3754</v>
      </c>
      <c r="C1107" s="139" t="s">
        <v>3756</v>
      </c>
      <c r="D1107" s="139" t="s">
        <v>3757</v>
      </c>
      <c r="E1107" s="139" t="s">
        <v>1753</v>
      </c>
      <c r="F1107" s="139" t="s">
        <v>1754</v>
      </c>
      <c r="G1107" s="139" t="s">
        <v>1755</v>
      </c>
    </row>
    <row r="1108" spans="1:7">
      <c r="A1108" s="139">
        <v>1107</v>
      </c>
      <c r="B1108" s="139" t="s">
        <v>3754</v>
      </c>
      <c r="C1108" s="139" t="s">
        <v>3756</v>
      </c>
      <c r="D1108" s="139" t="s">
        <v>3757</v>
      </c>
      <c r="E1108" s="139" t="s">
        <v>2206</v>
      </c>
      <c r="F1108" s="139" t="s">
        <v>2207</v>
      </c>
      <c r="G1108" s="139" t="s">
        <v>2203</v>
      </c>
    </row>
    <row r="1109" spans="1:7">
      <c r="A1109" s="139">
        <v>1108</v>
      </c>
      <c r="B1109" s="139" t="s">
        <v>3754</v>
      </c>
      <c r="C1109" s="139" t="s">
        <v>3756</v>
      </c>
      <c r="D1109" s="139" t="s">
        <v>3757</v>
      </c>
      <c r="E1109" s="139" t="s">
        <v>2208</v>
      </c>
      <c r="F1109" s="139" t="s">
        <v>2209</v>
      </c>
      <c r="G1109" s="139" t="s">
        <v>2203</v>
      </c>
    </row>
    <row r="1110" spans="1:7">
      <c r="A1110" s="139">
        <v>1109</v>
      </c>
      <c r="B1110" s="139" t="s">
        <v>3754</v>
      </c>
      <c r="C1110" s="139" t="s">
        <v>3756</v>
      </c>
      <c r="D1110" s="139" t="s">
        <v>3757</v>
      </c>
      <c r="E1110" s="139" t="s">
        <v>2210</v>
      </c>
      <c r="F1110" s="139" t="s">
        <v>2211</v>
      </c>
      <c r="G1110" s="139" t="s">
        <v>2203</v>
      </c>
    </row>
    <row r="1111" spans="1:7">
      <c r="A1111" s="139">
        <v>1110</v>
      </c>
      <c r="B1111" s="139" t="s">
        <v>3754</v>
      </c>
      <c r="C1111" s="139" t="s">
        <v>3756</v>
      </c>
      <c r="D1111" s="139" t="s">
        <v>3757</v>
      </c>
      <c r="E1111" s="139" t="s">
        <v>2212</v>
      </c>
      <c r="F1111" s="139" t="s">
        <v>2213</v>
      </c>
      <c r="G1111" s="139" t="s">
        <v>2203</v>
      </c>
    </row>
    <row r="1112" spans="1:7">
      <c r="A1112" s="139">
        <v>1111</v>
      </c>
      <c r="B1112" s="139" t="s">
        <v>3754</v>
      </c>
      <c r="C1112" s="139" t="s">
        <v>3756</v>
      </c>
      <c r="D1112" s="139" t="s">
        <v>3757</v>
      </c>
      <c r="E1112" s="139" t="s">
        <v>1951</v>
      </c>
      <c r="F1112" s="139" t="s">
        <v>1952</v>
      </c>
      <c r="G1112" s="139" t="s">
        <v>1953</v>
      </c>
    </row>
    <row r="1113" spans="1:7">
      <c r="A1113" s="139">
        <v>1112</v>
      </c>
      <c r="B1113" s="139" t="s">
        <v>3754</v>
      </c>
      <c r="C1113" s="139" t="s">
        <v>3756</v>
      </c>
      <c r="D1113" s="139" t="s">
        <v>3757</v>
      </c>
      <c r="E1113" s="139" t="s">
        <v>2214</v>
      </c>
      <c r="F1113" s="139" t="s">
        <v>2215</v>
      </c>
      <c r="G1113" s="139" t="s">
        <v>1568</v>
      </c>
    </row>
    <row r="1114" spans="1:7">
      <c r="A1114" s="139">
        <v>1113</v>
      </c>
      <c r="B1114" s="139" t="s">
        <v>3754</v>
      </c>
      <c r="C1114" s="139" t="s">
        <v>3756</v>
      </c>
      <c r="D1114" s="139" t="s">
        <v>3757</v>
      </c>
      <c r="E1114" s="139" t="s">
        <v>2083</v>
      </c>
      <c r="F1114" s="139" t="s">
        <v>2084</v>
      </c>
      <c r="G1114" s="139" t="s">
        <v>2085</v>
      </c>
    </row>
    <row r="1115" spans="1:7">
      <c r="A1115" s="139">
        <v>1114</v>
      </c>
      <c r="B1115" s="139" t="s">
        <v>3754</v>
      </c>
      <c r="C1115" s="139" t="s">
        <v>3756</v>
      </c>
      <c r="D1115" s="139" t="s">
        <v>3757</v>
      </c>
      <c r="E1115" s="139" t="s">
        <v>2216</v>
      </c>
      <c r="F1115" s="139" t="s">
        <v>2217</v>
      </c>
      <c r="G1115" s="139" t="s">
        <v>2203</v>
      </c>
    </row>
    <row r="1116" spans="1:7">
      <c r="A1116" s="139">
        <v>1115</v>
      </c>
      <c r="B1116" s="139" t="s">
        <v>3754</v>
      </c>
      <c r="C1116" s="139" t="s">
        <v>3756</v>
      </c>
      <c r="D1116" s="139" t="s">
        <v>3757</v>
      </c>
      <c r="E1116" s="139" t="s">
        <v>2218</v>
      </c>
      <c r="F1116" s="139" t="s">
        <v>2219</v>
      </c>
      <c r="G1116" s="139" t="s">
        <v>2203</v>
      </c>
    </row>
    <row r="1117" spans="1:7">
      <c r="A1117" s="139">
        <v>1116</v>
      </c>
      <c r="B1117" s="139" t="s">
        <v>3754</v>
      </c>
      <c r="C1117" s="139" t="s">
        <v>3756</v>
      </c>
      <c r="D1117" s="139" t="s">
        <v>3757</v>
      </c>
      <c r="E1117" s="139" t="s">
        <v>2220</v>
      </c>
      <c r="F1117" s="139" t="s">
        <v>2221</v>
      </c>
      <c r="G1117" s="139" t="s">
        <v>2203</v>
      </c>
    </row>
    <row r="1118" spans="1:7">
      <c r="A1118" s="139">
        <v>1117</v>
      </c>
      <c r="B1118" s="139" t="s">
        <v>3754</v>
      </c>
      <c r="C1118" s="139" t="s">
        <v>3756</v>
      </c>
      <c r="D1118" s="139" t="s">
        <v>3757</v>
      </c>
      <c r="E1118" s="139" t="s">
        <v>2222</v>
      </c>
      <c r="F1118" s="139" t="s">
        <v>2223</v>
      </c>
      <c r="G1118" s="139" t="s">
        <v>2203</v>
      </c>
    </row>
    <row r="1119" spans="1:7">
      <c r="A1119" s="139">
        <v>1118</v>
      </c>
      <c r="B1119" s="139" t="s">
        <v>3754</v>
      </c>
      <c r="C1119" s="139" t="s">
        <v>3756</v>
      </c>
      <c r="D1119" s="139" t="s">
        <v>3757</v>
      </c>
      <c r="E1119" s="139" t="s">
        <v>1630</v>
      </c>
      <c r="F1119" s="139" t="s">
        <v>1561</v>
      </c>
      <c r="G1119" s="139" t="s">
        <v>1631</v>
      </c>
    </row>
    <row r="1120" spans="1:7">
      <c r="A1120" s="139">
        <v>1119</v>
      </c>
      <c r="B1120" s="139" t="s">
        <v>3754</v>
      </c>
      <c r="C1120" s="139" t="s">
        <v>3756</v>
      </c>
      <c r="D1120" s="139" t="s">
        <v>3757</v>
      </c>
      <c r="E1120" s="139" t="s">
        <v>2224</v>
      </c>
      <c r="F1120" s="139" t="s">
        <v>2225</v>
      </c>
      <c r="G1120" s="139" t="s">
        <v>2203</v>
      </c>
    </row>
    <row r="1121" spans="1:7">
      <c r="A1121" s="139">
        <v>1120</v>
      </c>
      <c r="B1121" s="139" t="s">
        <v>3754</v>
      </c>
      <c r="C1121" s="139" t="s">
        <v>3756</v>
      </c>
      <c r="D1121" s="139" t="s">
        <v>3757</v>
      </c>
      <c r="E1121" s="139" t="s">
        <v>2226</v>
      </c>
      <c r="F1121" s="139" t="s">
        <v>2227</v>
      </c>
      <c r="G1121" s="139" t="s">
        <v>2203</v>
      </c>
    </row>
    <row r="1122" spans="1:7">
      <c r="A1122" s="139">
        <v>1121</v>
      </c>
      <c r="B1122" s="139" t="s">
        <v>3754</v>
      </c>
      <c r="C1122" s="139" t="s">
        <v>3756</v>
      </c>
      <c r="D1122" s="139" t="s">
        <v>3757</v>
      </c>
      <c r="E1122" s="139" t="s">
        <v>1511</v>
      </c>
      <c r="F1122" s="139" t="s">
        <v>1512</v>
      </c>
      <c r="G1122" s="139" t="s">
        <v>1513</v>
      </c>
    </row>
    <row r="1123" spans="1:7">
      <c r="A1123" s="139">
        <v>1122</v>
      </c>
      <c r="B1123" s="139" t="s">
        <v>3754</v>
      </c>
      <c r="C1123" s="139" t="s">
        <v>3756</v>
      </c>
      <c r="D1123" s="139" t="s">
        <v>3757</v>
      </c>
      <c r="E1123" s="139" t="s">
        <v>2228</v>
      </c>
      <c r="F1123" s="139" t="s">
        <v>2229</v>
      </c>
      <c r="G1123" s="139" t="s">
        <v>2203</v>
      </c>
    </row>
    <row r="1124" spans="1:7">
      <c r="A1124" s="139">
        <v>1123</v>
      </c>
      <c r="B1124" s="139" t="s">
        <v>3754</v>
      </c>
      <c r="C1124" s="139" t="s">
        <v>3756</v>
      </c>
      <c r="D1124" s="139" t="s">
        <v>3757</v>
      </c>
      <c r="E1124" s="139" t="s">
        <v>2230</v>
      </c>
      <c r="F1124" s="139" t="s">
        <v>2231</v>
      </c>
      <c r="G1124" s="139" t="s">
        <v>2203</v>
      </c>
    </row>
    <row r="1125" spans="1:7">
      <c r="A1125" s="139">
        <v>1124</v>
      </c>
      <c r="B1125" s="139" t="s">
        <v>3754</v>
      </c>
      <c r="C1125" s="139" t="s">
        <v>3756</v>
      </c>
      <c r="D1125" s="139" t="s">
        <v>3757</v>
      </c>
      <c r="E1125" s="139" t="s">
        <v>2232</v>
      </c>
      <c r="F1125" s="139" t="s">
        <v>2233</v>
      </c>
      <c r="G1125" s="139" t="s">
        <v>2203</v>
      </c>
    </row>
    <row r="1126" spans="1:7">
      <c r="A1126" s="139">
        <v>1125</v>
      </c>
      <c r="B1126" s="139" t="s">
        <v>3754</v>
      </c>
      <c r="C1126" s="139" t="s">
        <v>3756</v>
      </c>
      <c r="D1126" s="139" t="s">
        <v>3757</v>
      </c>
      <c r="E1126" s="139" t="s">
        <v>2234</v>
      </c>
      <c r="F1126" s="139" t="s">
        <v>2235</v>
      </c>
      <c r="G1126" s="139" t="s">
        <v>1755</v>
      </c>
    </row>
    <row r="1127" spans="1:7">
      <c r="A1127" s="139">
        <v>1126</v>
      </c>
      <c r="B1127" s="139" t="s">
        <v>3754</v>
      </c>
      <c r="C1127" s="139" t="s">
        <v>3756</v>
      </c>
      <c r="D1127" s="139" t="s">
        <v>3757</v>
      </c>
      <c r="E1127" s="139" t="s">
        <v>2236</v>
      </c>
      <c r="F1127" s="139" t="s">
        <v>1502</v>
      </c>
      <c r="G1127" s="139" t="s">
        <v>2237</v>
      </c>
    </row>
    <row r="1128" spans="1:7">
      <c r="A1128" s="139">
        <v>1127</v>
      </c>
      <c r="B1128" s="139" t="s">
        <v>3754</v>
      </c>
      <c r="C1128" s="139" t="s">
        <v>3756</v>
      </c>
      <c r="D1128" s="139" t="s">
        <v>3757</v>
      </c>
      <c r="E1128" s="139" t="s">
        <v>2238</v>
      </c>
      <c r="F1128" s="139" t="s">
        <v>2239</v>
      </c>
      <c r="G1128" s="139" t="s">
        <v>2203</v>
      </c>
    </row>
    <row r="1129" spans="1:7">
      <c r="A1129" s="139">
        <v>1128</v>
      </c>
      <c r="B1129" s="139" t="s">
        <v>3754</v>
      </c>
      <c r="C1129" s="139" t="s">
        <v>3756</v>
      </c>
      <c r="D1129" s="139" t="s">
        <v>3757</v>
      </c>
      <c r="E1129" s="139" t="s">
        <v>2240</v>
      </c>
      <c r="F1129" s="139" t="s">
        <v>2241</v>
      </c>
      <c r="G1129" s="139" t="s">
        <v>2203</v>
      </c>
    </row>
    <row r="1130" spans="1:7">
      <c r="A1130" s="139">
        <v>1129</v>
      </c>
      <c r="B1130" s="139" t="s">
        <v>3754</v>
      </c>
      <c r="C1130" s="139" t="s">
        <v>3756</v>
      </c>
      <c r="D1130" s="139" t="s">
        <v>3757</v>
      </c>
      <c r="E1130" s="139" t="s">
        <v>2201</v>
      </c>
      <c r="F1130" s="139" t="s">
        <v>2202</v>
      </c>
      <c r="G1130" s="139" t="s">
        <v>2203</v>
      </c>
    </row>
    <row r="1131" spans="1:7">
      <c r="A1131" s="139">
        <v>1130</v>
      </c>
      <c r="B1131" s="139" t="s">
        <v>3754</v>
      </c>
      <c r="C1131" s="139" t="s">
        <v>3756</v>
      </c>
      <c r="D1131" s="139" t="s">
        <v>3757</v>
      </c>
      <c r="E1131" s="139" t="s">
        <v>2242</v>
      </c>
      <c r="F1131" s="139" t="s">
        <v>2004</v>
      </c>
      <c r="G1131" s="139" t="s">
        <v>2243</v>
      </c>
    </row>
    <row r="1132" spans="1:7">
      <c r="A1132" s="139">
        <v>1131</v>
      </c>
      <c r="B1132" s="139" t="s">
        <v>3754</v>
      </c>
      <c r="C1132" s="139" t="s">
        <v>3758</v>
      </c>
      <c r="D1132" s="139" t="s">
        <v>3759</v>
      </c>
      <c r="E1132" s="139" t="s">
        <v>1753</v>
      </c>
      <c r="F1132" s="139" t="s">
        <v>1754</v>
      </c>
      <c r="G1132" s="139" t="s">
        <v>1755</v>
      </c>
    </row>
    <row r="1133" spans="1:7">
      <c r="A1133" s="139">
        <v>1132</v>
      </c>
      <c r="B1133" s="139" t="s">
        <v>3754</v>
      </c>
      <c r="C1133" s="139" t="s">
        <v>3758</v>
      </c>
      <c r="D1133" s="139" t="s">
        <v>3759</v>
      </c>
      <c r="E1133" s="139" t="s">
        <v>2244</v>
      </c>
      <c r="F1133" s="139" t="s">
        <v>2245</v>
      </c>
      <c r="G1133" s="139" t="s">
        <v>2203</v>
      </c>
    </row>
    <row r="1134" spans="1:7">
      <c r="A1134" s="139">
        <v>1133</v>
      </c>
      <c r="B1134" s="139" t="s">
        <v>3754</v>
      </c>
      <c r="C1134" s="139" t="s">
        <v>3758</v>
      </c>
      <c r="D1134" s="139" t="s">
        <v>3759</v>
      </c>
      <c r="E1134" s="139" t="s">
        <v>2206</v>
      </c>
      <c r="F1134" s="139" t="s">
        <v>2207</v>
      </c>
      <c r="G1134" s="139" t="s">
        <v>2203</v>
      </c>
    </row>
    <row r="1135" spans="1:7">
      <c r="A1135" s="139">
        <v>1134</v>
      </c>
      <c r="B1135" s="139" t="s">
        <v>3754</v>
      </c>
      <c r="C1135" s="139" t="s">
        <v>3758</v>
      </c>
      <c r="D1135" s="139" t="s">
        <v>3759</v>
      </c>
      <c r="E1135" s="139" t="s">
        <v>1951</v>
      </c>
      <c r="F1135" s="139" t="s">
        <v>1952</v>
      </c>
      <c r="G1135" s="139" t="s">
        <v>1953</v>
      </c>
    </row>
    <row r="1136" spans="1:7">
      <c r="A1136" s="139">
        <v>1135</v>
      </c>
      <c r="B1136" s="139" t="s">
        <v>3754</v>
      </c>
      <c r="C1136" s="139" t="s">
        <v>3758</v>
      </c>
      <c r="D1136" s="139" t="s">
        <v>3759</v>
      </c>
      <c r="E1136" s="139" t="s">
        <v>2083</v>
      </c>
      <c r="F1136" s="139" t="s">
        <v>2084</v>
      </c>
      <c r="G1136" s="139" t="s">
        <v>2085</v>
      </c>
    </row>
    <row r="1137" spans="1:7">
      <c r="A1137" s="139">
        <v>1136</v>
      </c>
      <c r="B1137" s="139" t="s">
        <v>3754</v>
      </c>
      <c r="C1137" s="139" t="s">
        <v>3758</v>
      </c>
      <c r="D1137" s="139" t="s">
        <v>3759</v>
      </c>
      <c r="E1137" s="139" t="s">
        <v>1630</v>
      </c>
      <c r="F1137" s="139" t="s">
        <v>1561</v>
      </c>
      <c r="G1137" s="139" t="s">
        <v>1631</v>
      </c>
    </row>
    <row r="1138" spans="1:7">
      <c r="A1138" s="139">
        <v>1137</v>
      </c>
      <c r="B1138" s="139" t="s">
        <v>3754</v>
      </c>
      <c r="C1138" s="139" t="s">
        <v>3758</v>
      </c>
      <c r="D1138" s="139" t="s">
        <v>3759</v>
      </c>
      <c r="E1138" s="139" t="s">
        <v>1511</v>
      </c>
      <c r="F1138" s="139" t="s">
        <v>1512</v>
      </c>
      <c r="G1138" s="139" t="s">
        <v>1513</v>
      </c>
    </row>
    <row r="1139" spans="1:7">
      <c r="A1139" s="139">
        <v>1138</v>
      </c>
      <c r="B1139" s="139" t="s">
        <v>3754</v>
      </c>
      <c r="C1139" s="139" t="s">
        <v>3758</v>
      </c>
      <c r="D1139" s="139" t="s">
        <v>3759</v>
      </c>
      <c r="E1139" s="139" t="s">
        <v>2246</v>
      </c>
      <c r="F1139" s="139" t="s">
        <v>2247</v>
      </c>
      <c r="G1139" s="139" t="s">
        <v>2248</v>
      </c>
    </row>
    <row r="1140" spans="1:7">
      <c r="A1140" s="139">
        <v>1139</v>
      </c>
      <c r="B1140" s="139" t="s">
        <v>3754</v>
      </c>
      <c r="C1140" s="139" t="s">
        <v>3758</v>
      </c>
      <c r="D1140" s="139" t="s">
        <v>3759</v>
      </c>
      <c r="E1140" s="139" t="s">
        <v>2238</v>
      </c>
      <c r="F1140" s="139" t="s">
        <v>2239</v>
      </c>
      <c r="G1140" s="139" t="s">
        <v>2203</v>
      </c>
    </row>
    <row r="1141" spans="1:7">
      <c r="A1141" s="139">
        <v>1140</v>
      </c>
      <c r="B1141" s="139" t="s">
        <v>3754</v>
      </c>
      <c r="C1141" s="139" t="s">
        <v>3758</v>
      </c>
      <c r="D1141" s="139" t="s">
        <v>3759</v>
      </c>
      <c r="E1141" s="139" t="s">
        <v>2201</v>
      </c>
      <c r="F1141" s="139" t="s">
        <v>2202</v>
      </c>
      <c r="G1141" s="139" t="s">
        <v>2203</v>
      </c>
    </row>
    <row r="1142" spans="1:7">
      <c r="A1142" s="139">
        <v>1141</v>
      </c>
      <c r="B1142" s="139" t="s">
        <v>3754</v>
      </c>
      <c r="C1142" s="139" t="s">
        <v>3758</v>
      </c>
      <c r="D1142" s="139" t="s">
        <v>3759</v>
      </c>
      <c r="E1142" s="139" t="s">
        <v>2242</v>
      </c>
      <c r="F1142" s="139" t="s">
        <v>2004</v>
      </c>
      <c r="G1142" s="139" t="s">
        <v>2243</v>
      </c>
    </row>
    <row r="1143" spans="1:7">
      <c r="A1143" s="139">
        <v>1142</v>
      </c>
      <c r="B1143" s="139" t="s">
        <v>3754</v>
      </c>
      <c r="C1143" s="139" t="s">
        <v>3760</v>
      </c>
      <c r="D1143" s="139" t="s">
        <v>3761</v>
      </c>
      <c r="E1143" s="139" t="s">
        <v>1753</v>
      </c>
      <c r="F1143" s="139" t="s">
        <v>1754</v>
      </c>
      <c r="G1143" s="139" t="s">
        <v>1755</v>
      </c>
    </row>
    <row r="1144" spans="1:7">
      <c r="A1144" s="139">
        <v>1143</v>
      </c>
      <c r="B1144" s="139" t="s">
        <v>3754</v>
      </c>
      <c r="C1144" s="139" t="s">
        <v>3760</v>
      </c>
      <c r="D1144" s="139" t="s">
        <v>3761</v>
      </c>
      <c r="E1144" s="139" t="s">
        <v>2206</v>
      </c>
      <c r="F1144" s="139" t="s">
        <v>2207</v>
      </c>
      <c r="G1144" s="139" t="s">
        <v>2203</v>
      </c>
    </row>
    <row r="1145" spans="1:7">
      <c r="A1145" s="139">
        <v>1144</v>
      </c>
      <c r="B1145" s="139" t="s">
        <v>3754</v>
      </c>
      <c r="C1145" s="139" t="s">
        <v>3760</v>
      </c>
      <c r="D1145" s="139" t="s">
        <v>3761</v>
      </c>
      <c r="E1145" s="139" t="s">
        <v>2249</v>
      </c>
      <c r="F1145" s="139" t="s">
        <v>2250</v>
      </c>
      <c r="G1145" s="139" t="s">
        <v>2203</v>
      </c>
    </row>
    <row r="1146" spans="1:7">
      <c r="A1146" s="139">
        <v>1145</v>
      </c>
      <c r="B1146" s="139" t="s">
        <v>3754</v>
      </c>
      <c r="C1146" s="139" t="s">
        <v>3760</v>
      </c>
      <c r="D1146" s="139" t="s">
        <v>3761</v>
      </c>
      <c r="E1146" s="139" t="s">
        <v>1951</v>
      </c>
      <c r="F1146" s="139" t="s">
        <v>1952</v>
      </c>
      <c r="G1146" s="139" t="s">
        <v>1953</v>
      </c>
    </row>
    <row r="1147" spans="1:7">
      <c r="A1147" s="139">
        <v>1146</v>
      </c>
      <c r="B1147" s="139" t="s">
        <v>3754</v>
      </c>
      <c r="C1147" s="139" t="s">
        <v>3760</v>
      </c>
      <c r="D1147" s="139" t="s">
        <v>3761</v>
      </c>
      <c r="E1147" s="139" t="s">
        <v>2083</v>
      </c>
      <c r="F1147" s="139" t="s">
        <v>2084</v>
      </c>
      <c r="G1147" s="139" t="s">
        <v>2085</v>
      </c>
    </row>
    <row r="1148" spans="1:7">
      <c r="A1148" s="139">
        <v>1147</v>
      </c>
      <c r="B1148" s="139" t="s">
        <v>3754</v>
      </c>
      <c r="C1148" s="139" t="s">
        <v>3760</v>
      </c>
      <c r="D1148" s="139" t="s">
        <v>3761</v>
      </c>
      <c r="E1148" s="139" t="s">
        <v>1630</v>
      </c>
      <c r="F1148" s="139" t="s">
        <v>1561</v>
      </c>
      <c r="G1148" s="139" t="s">
        <v>1631</v>
      </c>
    </row>
    <row r="1149" spans="1:7">
      <c r="A1149" s="139">
        <v>1148</v>
      </c>
      <c r="B1149" s="139" t="s">
        <v>3754</v>
      </c>
      <c r="C1149" s="139" t="s">
        <v>3760</v>
      </c>
      <c r="D1149" s="139" t="s">
        <v>3761</v>
      </c>
      <c r="E1149" s="139" t="s">
        <v>1809</v>
      </c>
      <c r="F1149" s="139" t="s">
        <v>1810</v>
      </c>
      <c r="G1149" s="139" t="s">
        <v>1662</v>
      </c>
    </row>
    <row r="1150" spans="1:7">
      <c r="A1150" s="139">
        <v>1149</v>
      </c>
      <c r="B1150" s="139" t="s">
        <v>3754</v>
      </c>
      <c r="C1150" s="139" t="s">
        <v>3760</v>
      </c>
      <c r="D1150" s="139" t="s">
        <v>3761</v>
      </c>
      <c r="E1150" s="139" t="s">
        <v>1511</v>
      </c>
      <c r="F1150" s="139" t="s">
        <v>1512</v>
      </c>
      <c r="G1150" s="139" t="s">
        <v>1513</v>
      </c>
    </row>
    <row r="1151" spans="1:7">
      <c r="A1151" s="139">
        <v>1150</v>
      </c>
      <c r="B1151" s="139" t="s">
        <v>3754</v>
      </c>
      <c r="C1151" s="139" t="s">
        <v>3760</v>
      </c>
      <c r="D1151" s="139" t="s">
        <v>3761</v>
      </c>
      <c r="E1151" s="139" t="s">
        <v>2238</v>
      </c>
      <c r="F1151" s="139" t="s">
        <v>2239</v>
      </c>
      <c r="G1151" s="139" t="s">
        <v>2203</v>
      </c>
    </row>
    <row r="1152" spans="1:7">
      <c r="A1152" s="139">
        <v>1151</v>
      </c>
      <c r="B1152" s="139" t="s">
        <v>3754</v>
      </c>
      <c r="C1152" s="139" t="s">
        <v>3760</v>
      </c>
      <c r="D1152" s="139" t="s">
        <v>3761</v>
      </c>
      <c r="E1152" s="139" t="s">
        <v>2201</v>
      </c>
      <c r="F1152" s="139" t="s">
        <v>2202</v>
      </c>
      <c r="G1152" s="139" t="s">
        <v>2203</v>
      </c>
    </row>
    <row r="1153" spans="1:7">
      <c r="A1153" s="139">
        <v>1152</v>
      </c>
      <c r="B1153" s="139" t="s">
        <v>3754</v>
      </c>
      <c r="C1153" s="139" t="s">
        <v>3760</v>
      </c>
      <c r="D1153" s="139" t="s">
        <v>3761</v>
      </c>
      <c r="E1153" s="139" t="s">
        <v>1879</v>
      </c>
      <c r="F1153" s="139" t="s">
        <v>1554</v>
      </c>
      <c r="G1153" s="139" t="s">
        <v>1880</v>
      </c>
    </row>
    <row r="1154" spans="1:7">
      <c r="A1154" s="139">
        <v>1153</v>
      </c>
      <c r="B1154" s="139" t="s">
        <v>3754</v>
      </c>
      <c r="C1154" s="139" t="s">
        <v>3760</v>
      </c>
      <c r="D1154" s="139" t="s">
        <v>3761</v>
      </c>
      <c r="E1154" s="139" t="s">
        <v>2242</v>
      </c>
      <c r="F1154" s="139" t="s">
        <v>2004</v>
      </c>
      <c r="G1154" s="139" t="s">
        <v>2243</v>
      </c>
    </row>
    <row r="1155" spans="1:7">
      <c r="A1155" s="139">
        <v>1154</v>
      </c>
      <c r="B1155" s="139" t="s">
        <v>3762</v>
      </c>
      <c r="C1155" s="139" t="s">
        <v>3764</v>
      </c>
      <c r="D1155" s="139" t="s">
        <v>3765</v>
      </c>
      <c r="E1155" s="139" t="s">
        <v>2251</v>
      </c>
      <c r="F1155" s="139" t="s">
        <v>2252</v>
      </c>
      <c r="G1155" s="139" t="s">
        <v>2253</v>
      </c>
    </row>
    <row r="1156" spans="1:7">
      <c r="A1156" s="139">
        <v>1155</v>
      </c>
      <c r="B1156" s="139" t="s">
        <v>3762</v>
      </c>
      <c r="C1156" s="139" t="s">
        <v>3764</v>
      </c>
      <c r="D1156" s="139" t="s">
        <v>3765</v>
      </c>
      <c r="E1156" s="139" t="s">
        <v>2254</v>
      </c>
      <c r="F1156" s="139" t="s">
        <v>2255</v>
      </c>
      <c r="G1156" s="139" t="s">
        <v>2256</v>
      </c>
    </row>
    <row r="1157" spans="1:7">
      <c r="A1157" s="139">
        <v>1156</v>
      </c>
      <c r="B1157" s="139" t="s">
        <v>3762</v>
      </c>
      <c r="C1157" s="139" t="s">
        <v>3764</v>
      </c>
      <c r="D1157" s="139" t="s">
        <v>3765</v>
      </c>
      <c r="E1157" s="139" t="s">
        <v>2257</v>
      </c>
      <c r="F1157" s="139" t="s">
        <v>2258</v>
      </c>
      <c r="G1157" s="139" t="s">
        <v>2253</v>
      </c>
    </row>
    <row r="1158" spans="1:7">
      <c r="A1158" s="139">
        <v>1157</v>
      </c>
      <c r="B1158" s="139" t="s">
        <v>3762</v>
      </c>
      <c r="C1158" s="139" t="s">
        <v>3764</v>
      </c>
      <c r="D1158" s="139" t="s">
        <v>3765</v>
      </c>
      <c r="E1158" s="139" t="s">
        <v>2259</v>
      </c>
      <c r="F1158" s="139" t="s">
        <v>2260</v>
      </c>
      <c r="G1158" s="139" t="s">
        <v>2253</v>
      </c>
    </row>
    <row r="1159" spans="1:7">
      <c r="A1159" s="139">
        <v>1158</v>
      </c>
      <c r="B1159" s="139" t="s">
        <v>3762</v>
      </c>
      <c r="C1159" s="139" t="s">
        <v>3764</v>
      </c>
      <c r="D1159" s="139" t="s">
        <v>3765</v>
      </c>
      <c r="E1159" s="139" t="s">
        <v>2261</v>
      </c>
      <c r="F1159" s="139" t="s">
        <v>2262</v>
      </c>
      <c r="G1159" s="139" t="s">
        <v>2253</v>
      </c>
    </row>
    <row r="1160" spans="1:7">
      <c r="A1160" s="139">
        <v>1159</v>
      </c>
      <c r="B1160" s="139" t="s">
        <v>3762</v>
      </c>
      <c r="C1160" s="139" t="s">
        <v>3764</v>
      </c>
      <c r="D1160" s="139" t="s">
        <v>3765</v>
      </c>
      <c r="E1160" s="139" t="s">
        <v>2174</v>
      </c>
      <c r="F1160" s="139" t="s">
        <v>1561</v>
      </c>
      <c r="G1160" s="139" t="s">
        <v>1808</v>
      </c>
    </row>
    <row r="1161" spans="1:7">
      <c r="A1161" s="139">
        <v>1160</v>
      </c>
      <c r="B1161" s="139" t="s">
        <v>3762</v>
      </c>
      <c r="C1161" s="139" t="s">
        <v>3764</v>
      </c>
      <c r="D1161" s="139" t="s">
        <v>3765</v>
      </c>
      <c r="E1161" s="139" t="s">
        <v>2263</v>
      </c>
      <c r="F1161" s="139" t="s">
        <v>2264</v>
      </c>
      <c r="G1161" s="139" t="s">
        <v>2253</v>
      </c>
    </row>
    <row r="1162" spans="1:7">
      <c r="A1162" s="139">
        <v>1161</v>
      </c>
      <c r="B1162" s="139" t="s">
        <v>3762</v>
      </c>
      <c r="C1162" s="139" t="s">
        <v>3764</v>
      </c>
      <c r="D1162" s="139" t="s">
        <v>3765</v>
      </c>
      <c r="E1162" s="139" t="s">
        <v>2265</v>
      </c>
      <c r="F1162" s="139" t="s">
        <v>2266</v>
      </c>
      <c r="G1162" s="139" t="s">
        <v>2253</v>
      </c>
    </row>
    <row r="1163" spans="1:7">
      <c r="A1163" s="139">
        <v>1162</v>
      </c>
      <c r="B1163" s="139" t="s">
        <v>3762</v>
      </c>
      <c r="C1163" s="139" t="s">
        <v>3764</v>
      </c>
      <c r="D1163" s="139" t="s">
        <v>3765</v>
      </c>
      <c r="E1163" s="139" t="s">
        <v>2267</v>
      </c>
      <c r="F1163" s="139" t="s">
        <v>2268</v>
      </c>
      <c r="G1163" s="139" t="s">
        <v>2253</v>
      </c>
    </row>
    <row r="1164" spans="1:7">
      <c r="A1164" s="139">
        <v>1163</v>
      </c>
      <c r="B1164" s="139" t="s">
        <v>3762</v>
      </c>
      <c r="C1164" s="139" t="s">
        <v>3764</v>
      </c>
      <c r="D1164" s="139" t="s">
        <v>3765</v>
      </c>
      <c r="E1164" s="139" t="s">
        <v>2269</v>
      </c>
      <c r="F1164" s="139" t="s">
        <v>2270</v>
      </c>
      <c r="G1164" s="139" t="s">
        <v>2253</v>
      </c>
    </row>
    <row r="1165" spans="1:7">
      <c r="A1165" s="139">
        <v>1164</v>
      </c>
      <c r="B1165" s="139" t="s">
        <v>3762</v>
      </c>
      <c r="C1165" s="139" t="s">
        <v>3764</v>
      </c>
      <c r="D1165" s="139" t="s">
        <v>3765</v>
      </c>
      <c r="E1165" s="139" t="s">
        <v>2271</v>
      </c>
      <c r="F1165" s="139" t="s">
        <v>2272</v>
      </c>
      <c r="G1165" s="139" t="s">
        <v>2253</v>
      </c>
    </row>
    <row r="1166" spans="1:7">
      <c r="A1166" s="139">
        <v>1165</v>
      </c>
      <c r="B1166" s="139" t="s">
        <v>3762</v>
      </c>
      <c r="C1166" s="139" t="s">
        <v>3764</v>
      </c>
      <c r="D1166" s="139" t="s">
        <v>3765</v>
      </c>
      <c r="E1166" s="139" t="s">
        <v>2273</v>
      </c>
      <c r="F1166" s="139" t="s">
        <v>2274</v>
      </c>
      <c r="G1166" s="139" t="s">
        <v>2253</v>
      </c>
    </row>
    <row r="1167" spans="1:7">
      <c r="A1167" s="139">
        <v>1166</v>
      </c>
      <c r="B1167" s="139" t="s">
        <v>3762</v>
      </c>
      <c r="C1167" s="139" t="s">
        <v>3764</v>
      </c>
      <c r="D1167" s="139" t="s">
        <v>3765</v>
      </c>
      <c r="E1167" s="139" t="s">
        <v>2275</v>
      </c>
      <c r="F1167" s="139" t="s">
        <v>2276</v>
      </c>
      <c r="G1167" s="139" t="s">
        <v>2253</v>
      </c>
    </row>
    <row r="1168" spans="1:7">
      <c r="A1168" s="139">
        <v>1167</v>
      </c>
      <c r="B1168" s="139" t="s">
        <v>3762</v>
      </c>
      <c r="C1168" s="139" t="s">
        <v>3764</v>
      </c>
      <c r="D1168" s="139" t="s">
        <v>3765</v>
      </c>
      <c r="E1168" s="139" t="s">
        <v>2277</v>
      </c>
      <c r="F1168" s="139" t="s">
        <v>2278</v>
      </c>
      <c r="G1168" s="139" t="s">
        <v>2253</v>
      </c>
    </row>
    <row r="1169" spans="1:7">
      <c r="A1169" s="139">
        <v>1168</v>
      </c>
      <c r="B1169" s="139" t="s">
        <v>3762</v>
      </c>
      <c r="C1169" s="139" t="s">
        <v>3764</v>
      </c>
      <c r="D1169" s="139" t="s">
        <v>3765</v>
      </c>
      <c r="E1169" s="139" t="s">
        <v>1550</v>
      </c>
      <c r="F1169" s="139" t="s">
        <v>1551</v>
      </c>
      <c r="G1169" s="139" t="s">
        <v>1552</v>
      </c>
    </row>
    <row r="1170" spans="1:7">
      <c r="A1170" s="139">
        <v>1169</v>
      </c>
      <c r="B1170" s="139" t="s">
        <v>3762</v>
      </c>
      <c r="C1170" s="139" t="s">
        <v>3764</v>
      </c>
      <c r="D1170" s="139" t="s">
        <v>3765</v>
      </c>
      <c r="E1170" s="139" t="s">
        <v>1511</v>
      </c>
      <c r="F1170" s="139" t="s">
        <v>1512</v>
      </c>
      <c r="G1170" s="139" t="s">
        <v>1513</v>
      </c>
    </row>
    <row r="1171" spans="1:7">
      <c r="A1171" s="139">
        <v>1170</v>
      </c>
      <c r="B1171" s="139" t="s">
        <v>3762</v>
      </c>
      <c r="C1171" s="139" t="s">
        <v>3764</v>
      </c>
      <c r="D1171" s="139" t="s">
        <v>3765</v>
      </c>
      <c r="E1171" s="139" t="s">
        <v>2279</v>
      </c>
      <c r="F1171" s="139" t="s">
        <v>2280</v>
      </c>
      <c r="G1171" s="139" t="s">
        <v>2253</v>
      </c>
    </row>
    <row r="1172" spans="1:7">
      <c r="A1172" s="139">
        <v>1171</v>
      </c>
      <c r="B1172" s="139" t="s">
        <v>3762</v>
      </c>
      <c r="C1172" s="139" t="s">
        <v>3764</v>
      </c>
      <c r="D1172" s="139" t="s">
        <v>3765</v>
      </c>
      <c r="E1172" s="139" t="s">
        <v>2281</v>
      </c>
      <c r="F1172" s="139" t="s">
        <v>2282</v>
      </c>
      <c r="G1172" s="139" t="s">
        <v>2253</v>
      </c>
    </row>
    <row r="1173" spans="1:7">
      <c r="A1173" s="139">
        <v>1172</v>
      </c>
      <c r="B1173" s="139" t="s">
        <v>3762</v>
      </c>
      <c r="C1173" s="139" t="s">
        <v>3764</v>
      </c>
      <c r="D1173" s="139" t="s">
        <v>3765</v>
      </c>
      <c r="E1173" s="139" t="s">
        <v>2283</v>
      </c>
      <c r="F1173" s="139" t="s">
        <v>2284</v>
      </c>
      <c r="G1173" s="139" t="s">
        <v>2285</v>
      </c>
    </row>
    <row r="1174" spans="1:7">
      <c r="A1174" s="139">
        <v>1173</v>
      </c>
      <c r="B1174" s="139" t="s">
        <v>3762</v>
      </c>
      <c r="C1174" s="139" t="s">
        <v>3764</v>
      </c>
      <c r="D1174" s="139" t="s">
        <v>3765</v>
      </c>
      <c r="E1174" s="139" t="s">
        <v>2286</v>
      </c>
      <c r="F1174" s="139" t="s">
        <v>1614</v>
      </c>
      <c r="G1174" s="139" t="s">
        <v>2287</v>
      </c>
    </row>
    <row r="1175" spans="1:7">
      <c r="A1175" s="139">
        <v>1174</v>
      </c>
      <c r="B1175" s="139" t="s">
        <v>3762</v>
      </c>
      <c r="C1175" s="139" t="s">
        <v>3764</v>
      </c>
      <c r="D1175" s="139" t="s">
        <v>3765</v>
      </c>
      <c r="E1175" s="139" t="s">
        <v>1761</v>
      </c>
      <c r="F1175" s="139" t="s">
        <v>1762</v>
      </c>
      <c r="G1175" s="139" t="s">
        <v>1763</v>
      </c>
    </row>
    <row r="1176" spans="1:7">
      <c r="A1176" s="139">
        <v>1175</v>
      </c>
      <c r="B1176" s="139" t="s">
        <v>3762</v>
      </c>
      <c r="C1176" s="139" t="s">
        <v>3764</v>
      </c>
      <c r="D1176" s="139" t="s">
        <v>3765</v>
      </c>
      <c r="E1176" s="139" t="s">
        <v>2288</v>
      </c>
      <c r="F1176" s="139" t="s">
        <v>1554</v>
      </c>
      <c r="G1176" s="139" t="s">
        <v>2289</v>
      </c>
    </row>
    <row r="1177" spans="1:7">
      <c r="A1177" s="139">
        <v>1176</v>
      </c>
      <c r="B1177" s="139" t="s">
        <v>3762</v>
      </c>
      <c r="C1177" s="139" t="s">
        <v>3762</v>
      </c>
      <c r="D1177" s="139" t="s">
        <v>3763</v>
      </c>
      <c r="E1177" s="139" t="s">
        <v>2257</v>
      </c>
      <c r="F1177" s="139" t="s">
        <v>2258</v>
      </c>
      <c r="G1177" s="139" t="s">
        <v>2253</v>
      </c>
    </row>
    <row r="1178" spans="1:7">
      <c r="A1178" s="139">
        <v>1177</v>
      </c>
      <c r="B1178" s="139" t="s">
        <v>3762</v>
      </c>
      <c r="C1178" s="139" t="s">
        <v>3762</v>
      </c>
      <c r="D1178" s="139" t="s">
        <v>3763</v>
      </c>
      <c r="E1178" s="139" t="s">
        <v>2275</v>
      </c>
      <c r="F1178" s="139" t="s">
        <v>2276</v>
      </c>
      <c r="G1178" s="139" t="s">
        <v>2253</v>
      </c>
    </row>
    <row r="1179" spans="1:7">
      <c r="A1179" s="139">
        <v>1178</v>
      </c>
      <c r="B1179" s="139" t="s">
        <v>3762</v>
      </c>
      <c r="C1179" s="139" t="s">
        <v>3762</v>
      </c>
      <c r="D1179" s="139" t="s">
        <v>3763</v>
      </c>
      <c r="E1179" s="139" t="s">
        <v>1550</v>
      </c>
      <c r="F1179" s="139" t="s">
        <v>1551</v>
      </c>
      <c r="G1179" s="139" t="s">
        <v>1552</v>
      </c>
    </row>
    <row r="1180" spans="1:7">
      <c r="A1180" s="139">
        <v>1179</v>
      </c>
      <c r="B1180" s="139" t="s">
        <v>3762</v>
      </c>
      <c r="C1180" s="139" t="s">
        <v>3762</v>
      </c>
      <c r="D1180" s="139" t="s">
        <v>3763</v>
      </c>
      <c r="E1180" s="139" t="s">
        <v>1511</v>
      </c>
      <c r="F1180" s="139" t="s">
        <v>1512</v>
      </c>
      <c r="G1180" s="139" t="s">
        <v>1513</v>
      </c>
    </row>
    <row r="1181" spans="1:7">
      <c r="A1181" s="139">
        <v>1180</v>
      </c>
      <c r="B1181" s="139" t="s">
        <v>3762</v>
      </c>
      <c r="C1181" s="139" t="s">
        <v>3762</v>
      </c>
      <c r="D1181" s="139" t="s">
        <v>3763</v>
      </c>
      <c r="E1181" s="139" t="s">
        <v>2283</v>
      </c>
      <c r="F1181" s="139" t="s">
        <v>2284</v>
      </c>
      <c r="G1181" s="139" t="s">
        <v>2285</v>
      </c>
    </row>
    <row r="1182" spans="1:7">
      <c r="A1182" s="139">
        <v>1181</v>
      </c>
      <c r="B1182" s="139" t="s">
        <v>3762</v>
      </c>
      <c r="C1182" s="139" t="s">
        <v>3762</v>
      </c>
      <c r="D1182" s="139" t="s">
        <v>3763</v>
      </c>
      <c r="E1182" s="139" t="s">
        <v>2288</v>
      </c>
      <c r="F1182" s="139" t="s">
        <v>1554</v>
      </c>
      <c r="G1182" s="139" t="s">
        <v>2289</v>
      </c>
    </row>
    <row r="1183" spans="1:7">
      <c r="A1183" s="139">
        <v>1182</v>
      </c>
      <c r="B1183" s="139" t="s">
        <v>3762</v>
      </c>
      <c r="C1183" s="139" t="s">
        <v>3766</v>
      </c>
      <c r="D1183" s="139" t="s">
        <v>3767</v>
      </c>
      <c r="E1183" s="139" t="s">
        <v>2257</v>
      </c>
      <c r="F1183" s="139" t="s">
        <v>2258</v>
      </c>
      <c r="G1183" s="139" t="s">
        <v>2253</v>
      </c>
    </row>
    <row r="1184" spans="1:7">
      <c r="A1184" s="139">
        <v>1183</v>
      </c>
      <c r="B1184" s="139" t="s">
        <v>3762</v>
      </c>
      <c r="C1184" s="139" t="s">
        <v>3766</v>
      </c>
      <c r="D1184" s="139" t="s">
        <v>3767</v>
      </c>
      <c r="E1184" s="139" t="s">
        <v>2174</v>
      </c>
      <c r="F1184" s="139" t="s">
        <v>1561</v>
      </c>
      <c r="G1184" s="139" t="s">
        <v>1808</v>
      </c>
    </row>
    <row r="1185" spans="1:7">
      <c r="A1185" s="139">
        <v>1184</v>
      </c>
      <c r="B1185" s="139" t="s">
        <v>3762</v>
      </c>
      <c r="C1185" s="139" t="s">
        <v>3766</v>
      </c>
      <c r="D1185" s="139" t="s">
        <v>3767</v>
      </c>
      <c r="E1185" s="139" t="s">
        <v>2275</v>
      </c>
      <c r="F1185" s="139" t="s">
        <v>2276</v>
      </c>
      <c r="G1185" s="139" t="s">
        <v>2253</v>
      </c>
    </row>
    <row r="1186" spans="1:7">
      <c r="A1186" s="139">
        <v>1185</v>
      </c>
      <c r="B1186" s="139" t="s">
        <v>3762</v>
      </c>
      <c r="C1186" s="139" t="s">
        <v>3766</v>
      </c>
      <c r="D1186" s="139" t="s">
        <v>3767</v>
      </c>
      <c r="E1186" s="139" t="s">
        <v>1550</v>
      </c>
      <c r="F1186" s="139" t="s">
        <v>1551</v>
      </c>
      <c r="G1186" s="139" t="s">
        <v>1552</v>
      </c>
    </row>
    <row r="1187" spans="1:7">
      <c r="A1187" s="139">
        <v>1186</v>
      </c>
      <c r="B1187" s="139" t="s">
        <v>3762</v>
      </c>
      <c r="C1187" s="139" t="s">
        <v>3766</v>
      </c>
      <c r="D1187" s="139" t="s">
        <v>3767</v>
      </c>
      <c r="E1187" s="139" t="s">
        <v>1511</v>
      </c>
      <c r="F1187" s="139" t="s">
        <v>1512</v>
      </c>
      <c r="G1187" s="139" t="s">
        <v>1513</v>
      </c>
    </row>
    <row r="1188" spans="1:7">
      <c r="A1188" s="139">
        <v>1187</v>
      </c>
      <c r="B1188" s="139" t="s">
        <v>3762</v>
      </c>
      <c r="C1188" s="139" t="s">
        <v>3766</v>
      </c>
      <c r="D1188" s="139" t="s">
        <v>3767</v>
      </c>
      <c r="E1188" s="139" t="s">
        <v>2281</v>
      </c>
      <c r="F1188" s="139" t="s">
        <v>2282</v>
      </c>
      <c r="G1188" s="139" t="s">
        <v>2253</v>
      </c>
    </row>
    <row r="1189" spans="1:7">
      <c r="A1189" s="139">
        <v>1188</v>
      </c>
      <c r="B1189" s="139" t="s">
        <v>3762</v>
      </c>
      <c r="C1189" s="139" t="s">
        <v>3766</v>
      </c>
      <c r="D1189" s="139" t="s">
        <v>3767</v>
      </c>
      <c r="E1189" s="139" t="s">
        <v>2283</v>
      </c>
      <c r="F1189" s="139" t="s">
        <v>2284</v>
      </c>
      <c r="G1189" s="139" t="s">
        <v>2285</v>
      </c>
    </row>
    <row r="1190" spans="1:7">
      <c r="A1190" s="139">
        <v>1189</v>
      </c>
      <c r="B1190" s="139" t="s">
        <v>3762</v>
      </c>
      <c r="C1190" s="139" t="s">
        <v>3766</v>
      </c>
      <c r="D1190" s="139" t="s">
        <v>3767</v>
      </c>
      <c r="E1190" s="139" t="s">
        <v>2286</v>
      </c>
      <c r="F1190" s="139" t="s">
        <v>1614</v>
      </c>
      <c r="G1190" s="139" t="s">
        <v>2287</v>
      </c>
    </row>
    <row r="1191" spans="1:7">
      <c r="A1191" s="139">
        <v>1190</v>
      </c>
      <c r="B1191" s="139" t="s">
        <v>3762</v>
      </c>
      <c r="C1191" s="139" t="s">
        <v>3766</v>
      </c>
      <c r="D1191" s="139" t="s">
        <v>3767</v>
      </c>
      <c r="E1191" s="139" t="s">
        <v>1761</v>
      </c>
      <c r="F1191" s="139" t="s">
        <v>1762</v>
      </c>
      <c r="G1191" s="139" t="s">
        <v>1763</v>
      </c>
    </row>
    <row r="1192" spans="1:7">
      <c r="A1192" s="139">
        <v>1191</v>
      </c>
      <c r="B1192" s="139" t="s">
        <v>3762</v>
      </c>
      <c r="C1192" s="139" t="s">
        <v>3766</v>
      </c>
      <c r="D1192" s="139" t="s">
        <v>3767</v>
      </c>
      <c r="E1192" s="139" t="s">
        <v>2288</v>
      </c>
      <c r="F1192" s="139" t="s">
        <v>1554</v>
      </c>
      <c r="G1192" s="139" t="s">
        <v>2289</v>
      </c>
    </row>
    <row r="1193" spans="1:7">
      <c r="A1193" s="139">
        <v>1192</v>
      </c>
      <c r="B1193" s="139" t="s">
        <v>3762</v>
      </c>
      <c r="C1193" s="139" t="s">
        <v>3768</v>
      </c>
      <c r="D1193" s="139" t="s">
        <v>3769</v>
      </c>
      <c r="E1193" s="139" t="s">
        <v>2257</v>
      </c>
      <c r="F1193" s="139" t="s">
        <v>2258</v>
      </c>
      <c r="G1193" s="139" t="s">
        <v>2253</v>
      </c>
    </row>
    <row r="1194" spans="1:7">
      <c r="A1194" s="139">
        <v>1193</v>
      </c>
      <c r="B1194" s="139" t="s">
        <v>3762</v>
      </c>
      <c r="C1194" s="139" t="s">
        <v>3768</v>
      </c>
      <c r="D1194" s="139" t="s">
        <v>3769</v>
      </c>
      <c r="E1194" s="139" t="s">
        <v>2174</v>
      </c>
      <c r="F1194" s="139" t="s">
        <v>1561</v>
      </c>
      <c r="G1194" s="139" t="s">
        <v>1808</v>
      </c>
    </row>
    <row r="1195" spans="1:7">
      <c r="A1195" s="139">
        <v>1194</v>
      </c>
      <c r="B1195" s="139" t="s">
        <v>3762</v>
      </c>
      <c r="C1195" s="139" t="s">
        <v>3768</v>
      </c>
      <c r="D1195" s="139" t="s">
        <v>3769</v>
      </c>
      <c r="E1195" s="139" t="s">
        <v>2290</v>
      </c>
      <c r="F1195" s="139" t="s">
        <v>2291</v>
      </c>
      <c r="G1195" s="139" t="s">
        <v>2253</v>
      </c>
    </row>
    <row r="1196" spans="1:7">
      <c r="A1196" s="139">
        <v>1195</v>
      </c>
      <c r="B1196" s="139" t="s">
        <v>3762</v>
      </c>
      <c r="C1196" s="139" t="s">
        <v>3768</v>
      </c>
      <c r="D1196" s="139" t="s">
        <v>3769</v>
      </c>
      <c r="E1196" s="139" t="s">
        <v>2275</v>
      </c>
      <c r="F1196" s="139" t="s">
        <v>2276</v>
      </c>
      <c r="G1196" s="139" t="s">
        <v>2253</v>
      </c>
    </row>
    <row r="1197" spans="1:7">
      <c r="A1197" s="139">
        <v>1196</v>
      </c>
      <c r="B1197" s="139" t="s">
        <v>3762</v>
      </c>
      <c r="C1197" s="139" t="s">
        <v>3768</v>
      </c>
      <c r="D1197" s="139" t="s">
        <v>3769</v>
      </c>
      <c r="E1197" s="139" t="s">
        <v>1550</v>
      </c>
      <c r="F1197" s="139" t="s">
        <v>1551</v>
      </c>
      <c r="G1197" s="139" t="s">
        <v>1552</v>
      </c>
    </row>
    <row r="1198" spans="1:7">
      <c r="A1198" s="139">
        <v>1197</v>
      </c>
      <c r="B1198" s="139" t="s">
        <v>3762</v>
      </c>
      <c r="C1198" s="139" t="s">
        <v>3768</v>
      </c>
      <c r="D1198" s="139" t="s">
        <v>3769</v>
      </c>
      <c r="E1198" s="139" t="s">
        <v>1511</v>
      </c>
      <c r="F1198" s="139" t="s">
        <v>1512</v>
      </c>
      <c r="G1198" s="139" t="s">
        <v>1513</v>
      </c>
    </row>
    <row r="1199" spans="1:7">
      <c r="A1199" s="139">
        <v>1198</v>
      </c>
      <c r="B1199" s="139" t="s">
        <v>3762</v>
      </c>
      <c r="C1199" s="139" t="s">
        <v>3768</v>
      </c>
      <c r="D1199" s="139" t="s">
        <v>3769</v>
      </c>
      <c r="E1199" s="139" t="s">
        <v>2281</v>
      </c>
      <c r="F1199" s="139" t="s">
        <v>2282</v>
      </c>
      <c r="G1199" s="139" t="s">
        <v>2253</v>
      </c>
    </row>
    <row r="1200" spans="1:7">
      <c r="A1200" s="139">
        <v>1199</v>
      </c>
      <c r="B1200" s="139" t="s">
        <v>3762</v>
      </c>
      <c r="C1200" s="139" t="s">
        <v>3768</v>
      </c>
      <c r="D1200" s="139" t="s">
        <v>3769</v>
      </c>
      <c r="E1200" s="139" t="s">
        <v>2283</v>
      </c>
      <c r="F1200" s="139" t="s">
        <v>2284</v>
      </c>
      <c r="G1200" s="139" t="s">
        <v>2285</v>
      </c>
    </row>
    <row r="1201" spans="1:7">
      <c r="A1201" s="139">
        <v>1200</v>
      </c>
      <c r="B1201" s="139" t="s">
        <v>3762</v>
      </c>
      <c r="C1201" s="139" t="s">
        <v>3768</v>
      </c>
      <c r="D1201" s="139" t="s">
        <v>3769</v>
      </c>
      <c r="E1201" s="139" t="s">
        <v>2286</v>
      </c>
      <c r="F1201" s="139" t="s">
        <v>1614</v>
      </c>
      <c r="G1201" s="139" t="s">
        <v>2287</v>
      </c>
    </row>
    <row r="1202" spans="1:7">
      <c r="A1202" s="139">
        <v>1201</v>
      </c>
      <c r="B1202" s="139" t="s">
        <v>3762</v>
      </c>
      <c r="C1202" s="139" t="s">
        <v>3768</v>
      </c>
      <c r="D1202" s="139" t="s">
        <v>3769</v>
      </c>
      <c r="E1202" s="139" t="s">
        <v>1761</v>
      </c>
      <c r="F1202" s="139" t="s">
        <v>1762</v>
      </c>
      <c r="G1202" s="139" t="s">
        <v>1763</v>
      </c>
    </row>
    <row r="1203" spans="1:7">
      <c r="A1203" s="139">
        <v>1202</v>
      </c>
      <c r="B1203" s="139" t="s">
        <v>3762</v>
      </c>
      <c r="C1203" s="139" t="s">
        <v>3768</v>
      </c>
      <c r="D1203" s="139" t="s">
        <v>3769</v>
      </c>
      <c r="E1203" s="139" t="s">
        <v>2288</v>
      </c>
      <c r="F1203" s="139" t="s">
        <v>1554</v>
      </c>
      <c r="G1203" s="139" t="s">
        <v>2289</v>
      </c>
    </row>
    <row r="1204" spans="1:7">
      <c r="A1204" s="139">
        <v>1203</v>
      </c>
      <c r="B1204" s="139" t="s">
        <v>3762</v>
      </c>
      <c r="C1204" s="139" t="s">
        <v>3770</v>
      </c>
      <c r="D1204" s="139" t="s">
        <v>3771</v>
      </c>
      <c r="E1204" s="139" t="s">
        <v>2257</v>
      </c>
      <c r="F1204" s="139" t="s">
        <v>2258</v>
      </c>
      <c r="G1204" s="139" t="s">
        <v>2253</v>
      </c>
    </row>
    <row r="1205" spans="1:7">
      <c r="A1205" s="139">
        <v>1204</v>
      </c>
      <c r="B1205" s="139" t="s">
        <v>3762</v>
      </c>
      <c r="C1205" s="139" t="s">
        <v>3770</v>
      </c>
      <c r="D1205" s="139" t="s">
        <v>3771</v>
      </c>
      <c r="E1205" s="139" t="s">
        <v>2174</v>
      </c>
      <c r="F1205" s="139" t="s">
        <v>1561</v>
      </c>
      <c r="G1205" s="139" t="s">
        <v>1808</v>
      </c>
    </row>
    <row r="1206" spans="1:7">
      <c r="A1206" s="139">
        <v>1205</v>
      </c>
      <c r="B1206" s="139" t="s">
        <v>3762</v>
      </c>
      <c r="C1206" s="139" t="s">
        <v>3770</v>
      </c>
      <c r="D1206" s="139" t="s">
        <v>3771</v>
      </c>
      <c r="E1206" s="139" t="s">
        <v>2292</v>
      </c>
      <c r="F1206" s="139" t="s">
        <v>2293</v>
      </c>
      <c r="G1206" s="139" t="s">
        <v>2253</v>
      </c>
    </row>
    <row r="1207" spans="1:7">
      <c r="A1207" s="139">
        <v>1206</v>
      </c>
      <c r="B1207" s="139" t="s">
        <v>3762</v>
      </c>
      <c r="C1207" s="139" t="s">
        <v>3770</v>
      </c>
      <c r="D1207" s="139" t="s">
        <v>3771</v>
      </c>
      <c r="E1207" s="139" t="s">
        <v>2275</v>
      </c>
      <c r="F1207" s="139" t="s">
        <v>2276</v>
      </c>
      <c r="G1207" s="139" t="s">
        <v>2253</v>
      </c>
    </row>
    <row r="1208" spans="1:7">
      <c r="A1208" s="139">
        <v>1207</v>
      </c>
      <c r="B1208" s="139" t="s">
        <v>3762</v>
      </c>
      <c r="C1208" s="139" t="s">
        <v>3770</v>
      </c>
      <c r="D1208" s="139" t="s">
        <v>3771</v>
      </c>
      <c r="E1208" s="139" t="s">
        <v>1550</v>
      </c>
      <c r="F1208" s="139" t="s">
        <v>1551</v>
      </c>
      <c r="G1208" s="139" t="s">
        <v>1552</v>
      </c>
    </row>
    <row r="1209" spans="1:7">
      <c r="A1209" s="139">
        <v>1208</v>
      </c>
      <c r="B1209" s="139" t="s">
        <v>3762</v>
      </c>
      <c r="C1209" s="139" t="s">
        <v>3770</v>
      </c>
      <c r="D1209" s="139" t="s">
        <v>3771</v>
      </c>
      <c r="E1209" s="139" t="s">
        <v>1511</v>
      </c>
      <c r="F1209" s="139" t="s">
        <v>1512</v>
      </c>
      <c r="G1209" s="139" t="s">
        <v>1513</v>
      </c>
    </row>
    <row r="1210" spans="1:7">
      <c r="A1210" s="139">
        <v>1209</v>
      </c>
      <c r="B1210" s="139" t="s">
        <v>3762</v>
      </c>
      <c r="C1210" s="139" t="s">
        <v>3770</v>
      </c>
      <c r="D1210" s="139" t="s">
        <v>3771</v>
      </c>
      <c r="E1210" s="139" t="s">
        <v>2281</v>
      </c>
      <c r="F1210" s="139" t="s">
        <v>2282</v>
      </c>
      <c r="G1210" s="139" t="s">
        <v>2253</v>
      </c>
    </row>
    <row r="1211" spans="1:7">
      <c r="A1211" s="139">
        <v>1210</v>
      </c>
      <c r="B1211" s="139" t="s">
        <v>3762</v>
      </c>
      <c r="C1211" s="139" t="s">
        <v>3770</v>
      </c>
      <c r="D1211" s="139" t="s">
        <v>3771</v>
      </c>
      <c r="E1211" s="139" t="s">
        <v>2283</v>
      </c>
      <c r="F1211" s="139" t="s">
        <v>2284</v>
      </c>
      <c r="G1211" s="139" t="s">
        <v>2285</v>
      </c>
    </row>
    <row r="1212" spans="1:7">
      <c r="A1212" s="139">
        <v>1211</v>
      </c>
      <c r="B1212" s="139" t="s">
        <v>3762</v>
      </c>
      <c r="C1212" s="139" t="s">
        <v>3770</v>
      </c>
      <c r="D1212" s="139" t="s">
        <v>3771</v>
      </c>
      <c r="E1212" s="139" t="s">
        <v>2286</v>
      </c>
      <c r="F1212" s="139" t="s">
        <v>1614</v>
      </c>
      <c r="G1212" s="139" t="s">
        <v>2287</v>
      </c>
    </row>
    <row r="1213" spans="1:7">
      <c r="A1213" s="139">
        <v>1212</v>
      </c>
      <c r="B1213" s="139" t="s">
        <v>3762</v>
      </c>
      <c r="C1213" s="139" t="s">
        <v>3770</v>
      </c>
      <c r="D1213" s="139" t="s">
        <v>3771</v>
      </c>
      <c r="E1213" s="139" t="s">
        <v>1761</v>
      </c>
      <c r="F1213" s="139" t="s">
        <v>1762</v>
      </c>
      <c r="G1213" s="139" t="s">
        <v>1763</v>
      </c>
    </row>
    <row r="1214" spans="1:7">
      <c r="A1214" s="139">
        <v>1213</v>
      </c>
      <c r="B1214" s="139" t="s">
        <v>3762</v>
      </c>
      <c r="C1214" s="139" t="s">
        <v>3770</v>
      </c>
      <c r="D1214" s="139" t="s">
        <v>3771</v>
      </c>
      <c r="E1214" s="139" t="s">
        <v>2288</v>
      </c>
      <c r="F1214" s="139" t="s">
        <v>1554</v>
      </c>
      <c r="G1214" s="139" t="s">
        <v>2289</v>
      </c>
    </row>
    <row r="1215" spans="1:7">
      <c r="A1215" s="139">
        <v>1214</v>
      </c>
      <c r="B1215" s="139" t="s">
        <v>3762</v>
      </c>
      <c r="C1215" s="139" t="s">
        <v>3772</v>
      </c>
      <c r="D1215" s="139" t="s">
        <v>3773</v>
      </c>
      <c r="E1215" s="139" t="s">
        <v>2257</v>
      </c>
      <c r="F1215" s="139" t="s">
        <v>2258</v>
      </c>
      <c r="G1215" s="139" t="s">
        <v>2253</v>
      </c>
    </row>
    <row r="1216" spans="1:7">
      <c r="A1216" s="139">
        <v>1215</v>
      </c>
      <c r="B1216" s="139" t="s">
        <v>3762</v>
      </c>
      <c r="C1216" s="139" t="s">
        <v>3772</v>
      </c>
      <c r="D1216" s="139" t="s">
        <v>3773</v>
      </c>
      <c r="E1216" s="139" t="s">
        <v>2174</v>
      </c>
      <c r="F1216" s="139" t="s">
        <v>1561</v>
      </c>
      <c r="G1216" s="139" t="s">
        <v>1808</v>
      </c>
    </row>
    <row r="1217" spans="1:7">
      <c r="A1217" s="139">
        <v>1216</v>
      </c>
      <c r="B1217" s="139" t="s">
        <v>3762</v>
      </c>
      <c r="C1217" s="139" t="s">
        <v>3772</v>
      </c>
      <c r="D1217" s="139" t="s">
        <v>3773</v>
      </c>
      <c r="E1217" s="139" t="s">
        <v>2275</v>
      </c>
      <c r="F1217" s="139" t="s">
        <v>2276</v>
      </c>
      <c r="G1217" s="139" t="s">
        <v>2253</v>
      </c>
    </row>
    <row r="1218" spans="1:7">
      <c r="A1218" s="139">
        <v>1217</v>
      </c>
      <c r="B1218" s="139" t="s">
        <v>3762</v>
      </c>
      <c r="C1218" s="139" t="s">
        <v>3772</v>
      </c>
      <c r="D1218" s="139" t="s">
        <v>3773</v>
      </c>
      <c r="E1218" s="139" t="s">
        <v>1550</v>
      </c>
      <c r="F1218" s="139" t="s">
        <v>1551</v>
      </c>
      <c r="G1218" s="139" t="s">
        <v>1552</v>
      </c>
    </row>
    <row r="1219" spans="1:7">
      <c r="A1219" s="139">
        <v>1218</v>
      </c>
      <c r="B1219" s="139" t="s">
        <v>3762</v>
      </c>
      <c r="C1219" s="139" t="s">
        <v>3772</v>
      </c>
      <c r="D1219" s="139" t="s">
        <v>3773</v>
      </c>
      <c r="E1219" s="139" t="s">
        <v>1511</v>
      </c>
      <c r="F1219" s="139" t="s">
        <v>1512</v>
      </c>
      <c r="G1219" s="139" t="s">
        <v>1513</v>
      </c>
    </row>
    <row r="1220" spans="1:7">
      <c r="A1220" s="139">
        <v>1219</v>
      </c>
      <c r="B1220" s="139" t="s">
        <v>3762</v>
      </c>
      <c r="C1220" s="139" t="s">
        <v>3772</v>
      </c>
      <c r="D1220" s="139" t="s">
        <v>3773</v>
      </c>
      <c r="E1220" s="139" t="s">
        <v>2281</v>
      </c>
      <c r="F1220" s="139" t="s">
        <v>2282</v>
      </c>
      <c r="G1220" s="139" t="s">
        <v>2253</v>
      </c>
    </row>
    <row r="1221" spans="1:7">
      <c r="A1221" s="139">
        <v>1220</v>
      </c>
      <c r="B1221" s="139" t="s">
        <v>3762</v>
      </c>
      <c r="C1221" s="139" t="s">
        <v>3772</v>
      </c>
      <c r="D1221" s="139" t="s">
        <v>3773</v>
      </c>
      <c r="E1221" s="139" t="s">
        <v>2283</v>
      </c>
      <c r="F1221" s="139" t="s">
        <v>2284</v>
      </c>
      <c r="G1221" s="139" t="s">
        <v>2285</v>
      </c>
    </row>
    <row r="1222" spans="1:7">
      <c r="A1222" s="139">
        <v>1221</v>
      </c>
      <c r="B1222" s="139" t="s">
        <v>3762</v>
      </c>
      <c r="C1222" s="139" t="s">
        <v>3772</v>
      </c>
      <c r="D1222" s="139" t="s">
        <v>3773</v>
      </c>
      <c r="E1222" s="139" t="s">
        <v>2286</v>
      </c>
      <c r="F1222" s="139" t="s">
        <v>1614</v>
      </c>
      <c r="G1222" s="139" t="s">
        <v>2287</v>
      </c>
    </row>
    <row r="1223" spans="1:7">
      <c r="A1223" s="139">
        <v>1222</v>
      </c>
      <c r="B1223" s="139" t="s">
        <v>3762</v>
      </c>
      <c r="C1223" s="139" t="s">
        <v>3772</v>
      </c>
      <c r="D1223" s="139" t="s">
        <v>3773</v>
      </c>
      <c r="E1223" s="139" t="s">
        <v>1761</v>
      </c>
      <c r="F1223" s="139" t="s">
        <v>1762</v>
      </c>
      <c r="G1223" s="139" t="s">
        <v>1763</v>
      </c>
    </row>
    <row r="1224" spans="1:7">
      <c r="A1224" s="139">
        <v>1223</v>
      </c>
      <c r="B1224" s="139" t="s">
        <v>3762</v>
      </c>
      <c r="C1224" s="139" t="s">
        <v>3772</v>
      </c>
      <c r="D1224" s="139" t="s">
        <v>3773</v>
      </c>
      <c r="E1224" s="139" t="s">
        <v>2288</v>
      </c>
      <c r="F1224" s="139" t="s">
        <v>1554</v>
      </c>
      <c r="G1224" s="139" t="s">
        <v>2289</v>
      </c>
    </row>
    <row r="1225" spans="1:7">
      <c r="A1225" s="139">
        <v>1224</v>
      </c>
      <c r="B1225" s="139" t="s">
        <v>3762</v>
      </c>
      <c r="C1225" s="139" t="s">
        <v>3774</v>
      </c>
      <c r="D1225" s="139" t="s">
        <v>3775</v>
      </c>
      <c r="E1225" s="139" t="s">
        <v>2257</v>
      </c>
      <c r="F1225" s="139" t="s">
        <v>2258</v>
      </c>
      <c r="G1225" s="139" t="s">
        <v>2253</v>
      </c>
    </row>
    <row r="1226" spans="1:7">
      <c r="A1226" s="139">
        <v>1225</v>
      </c>
      <c r="B1226" s="139" t="s">
        <v>3762</v>
      </c>
      <c r="C1226" s="139" t="s">
        <v>3774</v>
      </c>
      <c r="D1226" s="139" t="s">
        <v>3775</v>
      </c>
      <c r="E1226" s="139" t="s">
        <v>2174</v>
      </c>
      <c r="F1226" s="139" t="s">
        <v>1561</v>
      </c>
      <c r="G1226" s="139" t="s">
        <v>1808</v>
      </c>
    </row>
    <row r="1227" spans="1:7">
      <c r="A1227" s="139">
        <v>1226</v>
      </c>
      <c r="B1227" s="139" t="s">
        <v>3762</v>
      </c>
      <c r="C1227" s="139" t="s">
        <v>3774</v>
      </c>
      <c r="D1227" s="139" t="s">
        <v>3775</v>
      </c>
      <c r="E1227" s="139" t="s">
        <v>2275</v>
      </c>
      <c r="F1227" s="139" t="s">
        <v>2276</v>
      </c>
      <c r="G1227" s="139" t="s">
        <v>2253</v>
      </c>
    </row>
    <row r="1228" spans="1:7">
      <c r="A1228" s="139">
        <v>1227</v>
      </c>
      <c r="B1228" s="139" t="s">
        <v>3762</v>
      </c>
      <c r="C1228" s="139" t="s">
        <v>3774</v>
      </c>
      <c r="D1228" s="139" t="s">
        <v>3775</v>
      </c>
      <c r="E1228" s="139" t="s">
        <v>1550</v>
      </c>
      <c r="F1228" s="139" t="s">
        <v>1551</v>
      </c>
      <c r="G1228" s="139" t="s">
        <v>1552</v>
      </c>
    </row>
    <row r="1229" spans="1:7">
      <c r="A1229" s="139">
        <v>1228</v>
      </c>
      <c r="B1229" s="139" t="s">
        <v>3762</v>
      </c>
      <c r="C1229" s="139" t="s">
        <v>3774</v>
      </c>
      <c r="D1229" s="139" t="s">
        <v>3775</v>
      </c>
      <c r="E1229" s="139" t="s">
        <v>1511</v>
      </c>
      <c r="F1229" s="139" t="s">
        <v>1512</v>
      </c>
      <c r="G1229" s="139" t="s">
        <v>1513</v>
      </c>
    </row>
    <row r="1230" spans="1:7">
      <c r="A1230" s="139">
        <v>1229</v>
      </c>
      <c r="B1230" s="139" t="s">
        <v>3762</v>
      </c>
      <c r="C1230" s="139" t="s">
        <v>3774</v>
      </c>
      <c r="D1230" s="139" t="s">
        <v>3775</v>
      </c>
      <c r="E1230" s="139" t="s">
        <v>2281</v>
      </c>
      <c r="F1230" s="139" t="s">
        <v>2282</v>
      </c>
      <c r="G1230" s="139" t="s">
        <v>2253</v>
      </c>
    </row>
    <row r="1231" spans="1:7">
      <c r="A1231" s="139">
        <v>1230</v>
      </c>
      <c r="B1231" s="139" t="s">
        <v>3762</v>
      </c>
      <c r="C1231" s="139" t="s">
        <v>3774</v>
      </c>
      <c r="D1231" s="139" t="s">
        <v>3775</v>
      </c>
      <c r="E1231" s="139" t="s">
        <v>2283</v>
      </c>
      <c r="F1231" s="139" t="s">
        <v>2284</v>
      </c>
      <c r="G1231" s="139" t="s">
        <v>2285</v>
      </c>
    </row>
    <row r="1232" spans="1:7">
      <c r="A1232" s="139">
        <v>1231</v>
      </c>
      <c r="B1232" s="139" t="s">
        <v>3762</v>
      </c>
      <c r="C1232" s="139" t="s">
        <v>3774</v>
      </c>
      <c r="D1232" s="139" t="s">
        <v>3775</v>
      </c>
      <c r="E1232" s="139" t="s">
        <v>2286</v>
      </c>
      <c r="F1232" s="139" t="s">
        <v>1614</v>
      </c>
      <c r="G1232" s="139" t="s">
        <v>2287</v>
      </c>
    </row>
    <row r="1233" spans="1:7">
      <c r="A1233" s="139">
        <v>1232</v>
      </c>
      <c r="B1233" s="139" t="s">
        <v>3762</v>
      </c>
      <c r="C1233" s="139" t="s">
        <v>3774</v>
      </c>
      <c r="D1233" s="139" t="s">
        <v>3775</v>
      </c>
      <c r="E1233" s="139" t="s">
        <v>1761</v>
      </c>
      <c r="F1233" s="139" t="s">
        <v>1762</v>
      </c>
      <c r="G1233" s="139" t="s">
        <v>1763</v>
      </c>
    </row>
    <row r="1234" spans="1:7">
      <c r="A1234" s="139">
        <v>1233</v>
      </c>
      <c r="B1234" s="139" t="s">
        <v>3762</v>
      </c>
      <c r="C1234" s="139" t="s">
        <v>3774</v>
      </c>
      <c r="D1234" s="139" t="s">
        <v>3775</v>
      </c>
      <c r="E1234" s="139" t="s">
        <v>2288</v>
      </c>
      <c r="F1234" s="139" t="s">
        <v>1554</v>
      </c>
      <c r="G1234" s="139" t="s">
        <v>2289</v>
      </c>
    </row>
    <row r="1235" spans="1:7">
      <c r="A1235" s="139">
        <v>1234</v>
      </c>
      <c r="B1235" s="139" t="s">
        <v>3762</v>
      </c>
      <c r="C1235" s="139" t="s">
        <v>3776</v>
      </c>
      <c r="D1235" s="139" t="s">
        <v>3777</v>
      </c>
      <c r="E1235" s="139" t="s">
        <v>2257</v>
      </c>
      <c r="F1235" s="139" t="s">
        <v>2258</v>
      </c>
      <c r="G1235" s="139" t="s">
        <v>2253</v>
      </c>
    </row>
    <row r="1236" spans="1:7">
      <c r="A1236" s="139">
        <v>1235</v>
      </c>
      <c r="B1236" s="139" t="s">
        <v>3762</v>
      </c>
      <c r="C1236" s="139" t="s">
        <v>3776</v>
      </c>
      <c r="D1236" s="139" t="s">
        <v>3777</v>
      </c>
      <c r="E1236" s="139" t="s">
        <v>2174</v>
      </c>
      <c r="F1236" s="139" t="s">
        <v>1561</v>
      </c>
      <c r="G1236" s="139" t="s">
        <v>1808</v>
      </c>
    </row>
    <row r="1237" spans="1:7">
      <c r="A1237" s="139">
        <v>1236</v>
      </c>
      <c r="B1237" s="139" t="s">
        <v>3762</v>
      </c>
      <c r="C1237" s="139" t="s">
        <v>3776</v>
      </c>
      <c r="D1237" s="139" t="s">
        <v>3777</v>
      </c>
      <c r="E1237" s="139" t="s">
        <v>2275</v>
      </c>
      <c r="F1237" s="139" t="s">
        <v>2276</v>
      </c>
      <c r="G1237" s="139" t="s">
        <v>2253</v>
      </c>
    </row>
    <row r="1238" spans="1:7">
      <c r="A1238" s="139">
        <v>1237</v>
      </c>
      <c r="B1238" s="139" t="s">
        <v>3762</v>
      </c>
      <c r="C1238" s="139" t="s">
        <v>3776</v>
      </c>
      <c r="D1238" s="139" t="s">
        <v>3777</v>
      </c>
      <c r="E1238" s="139" t="s">
        <v>1550</v>
      </c>
      <c r="F1238" s="139" t="s">
        <v>1551</v>
      </c>
      <c r="G1238" s="139" t="s">
        <v>1552</v>
      </c>
    </row>
    <row r="1239" spans="1:7">
      <c r="A1239" s="139">
        <v>1238</v>
      </c>
      <c r="B1239" s="139" t="s">
        <v>3762</v>
      </c>
      <c r="C1239" s="139" t="s">
        <v>3776</v>
      </c>
      <c r="D1239" s="139" t="s">
        <v>3777</v>
      </c>
      <c r="E1239" s="139" t="s">
        <v>1511</v>
      </c>
      <c r="F1239" s="139" t="s">
        <v>1512</v>
      </c>
      <c r="G1239" s="139" t="s">
        <v>1513</v>
      </c>
    </row>
    <row r="1240" spans="1:7">
      <c r="A1240" s="139">
        <v>1239</v>
      </c>
      <c r="B1240" s="139" t="s">
        <v>3762</v>
      </c>
      <c r="C1240" s="139" t="s">
        <v>3776</v>
      </c>
      <c r="D1240" s="139" t="s">
        <v>3777</v>
      </c>
      <c r="E1240" s="139" t="s">
        <v>2281</v>
      </c>
      <c r="F1240" s="139" t="s">
        <v>2282</v>
      </c>
      <c r="G1240" s="139" t="s">
        <v>2253</v>
      </c>
    </row>
    <row r="1241" spans="1:7">
      <c r="A1241" s="139">
        <v>1240</v>
      </c>
      <c r="B1241" s="139" t="s">
        <v>3762</v>
      </c>
      <c r="C1241" s="139" t="s">
        <v>3776</v>
      </c>
      <c r="D1241" s="139" t="s">
        <v>3777</v>
      </c>
      <c r="E1241" s="139" t="s">
        <v>2283</v>
      </c>
      <c r="F1241" s="139" t="s">
        <v>2284</v>
      </c>
      <c r="G1241" s="139" t="s">
        <v>2285</v>
      </c>
    </row>
    <row r="1242" spans="1:7">
      <c r="A1242" s="139">
        <v>1241</v>
      </c>
      <c r="B1242" s="139" t="s">
        <v>3762</v>
      </c>
      <c r="C1242" s="139" t="s">
        <v>3776</v>
      </c>
      <c r="D1242" s="139" t="s">
        <v>3777</v>
      </c>
      <c r="E1242" s="139" t="s">
        <v>2286</v>
      </c>
      <c r="F1242" s="139" t="s">
        <v>1614</v>
      </c>
      <c r="G1242" s="139" t="s">
        <v>2287</v>
      </c>
    </row>
    <row r="1243" spans="1:7">
      <c r="A1243" s="139">
        <v>1242</v>
      </c>
      <c r="B1243" s="139" t="s">
        <v>3762</v>
      </c>
      <c r="C1243" s="139" t="s">
        <v>3776</v>
      </c>
      <c r="D1243" s="139" t="s">
        <v>3777</v>
      </c>
      <c r="E1243" s="139" t="s">
        <v>1761</v>
      </c>
      <c r="F1243" s="139" t="s">
        <v>1762</v>
      </c>
      <c r="G1243" s="139" t="s">
        <v>1763</v>
      </c>
    </row>
    <row r="1244" spans="1:7">
      <c r="A1244" s="139">
        <v>1243</v>
      </c>
      <c r="B1244" s="139" t="s">
        <v>3762</v>
      </c>
      <c r="C1244" s="139" t="s">
        <v>3776</v>
      </c>
      <c r="D1244" s="139" t="s">
        <v>3777</v>
      </c>
      <c r="E1244" s="139" t="s">
        <v>2288</v>
      </c>
      <c r="F1244" s="139" t="s">
        <v>1554</v>
      </c>
      <c r="G1244" s="139" t="s">
        <v>2289</v>
      </c>
    </row>
    <row r="1245" spans="1:7">
      <c r="A1245" s="139">
        <v>1244</v>
      </c>
      <c r="B1245" s="139" t="s">
        <v>3762</v>
      </c>
      <c r="C1245" s="139" t="s">
        <v>3778</v>
      </c>
      <c r="D1245" s="139" t="s">
        <v>3779</v>
      </c>
      <c r="E1245" s="139" t="s">
        <v>2294</v>
      </c>
      <c r="F1245" s="139" t="s">
        <v>2295</v>
      </c>
      <c r="G1245" s="139" t="s">
        <v>2253</v>
      </c>
    </row>
    <row r="1246" spans="1:7">
      <c r="A1246" s="139">
        <v>1245</v>
      </c>
      <c r="B1246" s="139" t="s">
        <v>3762</v>
      </c>
      <c r="C1246" s="139" t="s">
        <v>3778</v>
      </c>
      <c r="D1246" s="139" t="s">
        <v>3779</v>
      </c>
      <c r="E1246" s="139" t="s">
        <v>2257</v>
      </c>
      <c r="F1246" s="139" t="s">
        <v>2258</v>
      </c>
      <c r="G1246" s="139" t="s">
        <v>2253</v>
      </c>
    </row>
    <row r="1247" spans="1:7">
      <c r="A1247" s="139">
        <v>1246</v>
      </c>
      <c r="B1247" s="139" t="s">
        <v>3762</v>
      </c>
      <c r="C1247" s="139" t="s">
        <v>3778</v>
      </c>
      <c r="D1247" s="139" t="s">
        <v>3779</v>
      </c>
      <c r="E1247" s="139" t="s">
        <v>2174</v>
      </c>
      <c r="F1247" s="139" t="s">
        <v>1561</v>
      </c>
      <c r="G1247" s="139" t="s">
        <v>1808</v>
      </c>
    </row>
    <row r="1248" spans="1:7">
      <c r="A1248" s="139">
        <v>1247</v>
      </c>
      <c r="B1248" s="139" t="s">
        <v>3762</v>
      </c>
      <c r="C1248" s="139" t="s">
        <v>3778</v>
      </c>
      <c r="D1248" s="139" t="s">
        <v>3779</v>
      </c>
      <c r="E1248" s="139" t="s">
        <v>2275</v>
      </c>
      <c r="F1248" s="139" t="s">
        <v>2276</v>
      </c>
      <c r="G1248" s="139" t="s">
        <v>2253</v>
      </c>
    </row>
    <row r="1249" spans="1:7">
      <c r="A1249" s="139">
        <v>1248</v>
      </c>
      <c r="B1249" s="139" t="s">
        <v>3762</v>
      </c>
      <c r="C1249" s="139" t="s">
        <v>3778</v>
      </c>
      <c r="D1249" s="139" t="s">
        <v>3779</v>
      </c>
      <c r="E1249" s="139" t="s">
        <v>1550</v>
      </c>
      <c r="F1249" s="139" t="s">
        <v>1551</v>
      </c>
      <c r="G1249" s="139" t="s">
        <v>1552</v>
      </c>
    </row>
    <row r="1250" spans="1:7">
      <c r="A1250" s="139">
        <v>1249</v>
      </c>
      <c r="B1250" s="139" t="s">
        <v>3762</v>
      </c>
      <c r="C1250" s="139" t="s">
        <v>3778</v>
      </c>
      <c r="D1250" s="139" t="s">
        <v>3779</v>
      </c>
      <c r="E1250" s="139" t="s">
        <v>1511</v>
      </c>
      <c r="F1250" s="139" t="s">
        <v>1512</v>
      </c>
      <c r="G1250" s="139" t="s">
        <v>1513</v>
      </c>
    </row>
    <row r="1251" spans="1:7">
      <c r="A1251" s="139">
        <v>1250</v>
      </c>
      <c r="B1251" s="139" t="s">
        <v>3762</v>
      </c>
      <c r="C1251" s="139" t="s">
        <v>3778</v>
      </c>
      <c r="D1251" s="139" t="s">
        <v>3779</v>
      </c>
      <c r="E1251" s="139" t="s">
        <v>2281</v>
      </c>
      <c r="F1251" s="139" t="s">
        <v>2282</v>
      </c>
      <c r="G1251" s="139" t="s">
        <v>2253</v>
      </c>
    </row>
    <row r="1252" spans="1:7">
      <c r="A1252" s="139">
        <v>1251</v>
      </c>
      <c r="B1252" s="139" t="s">
        <v>3762</v>
      </c>
      <c r="C1252" s="139" t="s">
        <v>3778</v>
      </c>
      <c r="D1252" s="139" t="s">
        <v>3779</v>
      </c>
      <c r="E1252" s="139" t="s">
        <v>2283</v>
      </c>
      <c r="F1252" s="139" t="s">
        <v>2284</v>
      </c>
      <c r="G1252" s="139" t="s">
        <v>2285</v>
      </c>
    </row>
    <row r="1253" spans="1:7">
      <c r="A1253" s="139">
        <v>1252</v>
      </c>
      <c r="B1253" s="139" t="s">
        <v>3762</v>
      </c>
      <c r="C1253" s="139" t="s">
        <v>3778</v>
      </c>
      <c r="D1253" s="139" t="s">
        <v>3779</v>
      </c>
      <c r="E1253" s="139" t="s">
        <v>2286</v>
      </c>
      <c r="F1253" s="139" t="s">
        <v>1614</v>
      </c>
      <c r="G1253" s="139" t="s">
        <v>2287</v>
      </c>
    </row>
    <row r="1254" spans="1:7">
      <c r="A1254" s="139">
        <v>1253</v>
      </c>
      <c r="B1254" s="139" t="s">
        <v>3762</v>
      </c>
      <c r="C1254" s="139" t="s">
        <v>3778</v>
      </c>
      <c r="D1254" s="139" t="s">
        <v>3779</v>
      </c>
      <c r="E1254" s="139" t="s">
        <v>1761</v>
      </c>
      <c r="F1254" s="139" t="s">
        <v>1762</v>
      </c>
      <c r="G1254" s="139" t="s">
        <v>1763</v>
      </c>
    </row>
    <row r="1255" spans="1:7">
      <c r="A1255" s="139">
        <v>1254</v>
      </c>
      <c r="B1255" s="139" t="s">
        <v>3762</v>
      </c>
      <c r="C1255" s="139" t="s">
        <v>3778</v>
      </c>
      <c r="D1255" s="139" t="s">
        <v>3779</v>
      </c>
      <c r="E1255" s="139" t="s">
        <v>2288</v>
      </c>
      <c r="F1255" s="139" t="s">
        <v>1554</v>
      </c>
      <c r="G1255" s="139" t="s">
        <v>2289</v>
      </c>
    </row>
    <row r="1256" spans="1:7">
      <c r="A1256" s="139">
        <v>1255</v>
      </c>
      <c r="B1256" s="139" t="s">
        <v>3762</v>
      </c>
      <c r="C1256" s="139" t="s">
        <v>3780</v>
      </c>
      <c r="D1256" s="139" t="s">
        <v>3781</v>
      </c>
      <c r="E1256" s="139" t="s">
        <v>2257</v>
      </c>
      <c r="F1256" s="139" t="s">
        <v>2258</v>
      </c>
      <c r="G1256" s="139" t="s">
        <v>2253</v>
      </c>
    </row>
    <row r="1257" spans="1:7">
      <c r="A1257" s="139">
        <v>1256</v>
      </c>
      <c r="B1257" s="139" t="s">
        <v>3762</v>
      </c>
      <c r="C1257" s="139" t="s">
        <v>3780</v>
      </c>
      <c r="D1257" s="139" t="s">
        <v>3781</v>
      </c>
      <c r="E1257" s="139" t="s">
        <v>2174</v>
      </c>
      <c r="F1257" s="139" t="s">
        <v>1561</v>
      </c>
      <c r="G1257" s="139" t="s">
        <v>1808</v>
      </c>
    </row>
    <row r="1258" spans="1:7">
      <c r="A1258" s="139">
        <v>1257</v>
      </c>
      <c r="B1258" s="139" t="s">
        <v>3762</v>
      </c>
      <c r="C1258" s="139" t="s">
        <v>3780</v>
      </c>
      <c r="D1258" s="139" t="s">
        <v>3781</v>
      </c>
      <c r="E1258" s="139" t="s">
        <v>2275</v>
      </c>
      <c r="F1258" s="139" t="s">
        <v>2276</v>
      </c>
      <c r="G1258" s="139" t="s">
        <v>2253</v>
      </c>
    </row>
    <row r="1259" spans="1:7">
      <c r="A1259" s="139">
        <v>1258</v>
      </c>
      <c r="B1259" s="139" t="s">
        <v>3762</v>
      </c>
      <c r="C1259" s="139" t="s">
        <v>3780</v>
      </c>
      <c r="D1259" s="139" t="s">
        <v>3781</v>
      </c>
      <c r="E1259" s="139" t="s">
        <v>1550</v>
      </c>
      <c r="F1259" s="139" t="s">
        <v>1551</v>
      </c>
      <c r="G1259" s="139" t="s">
        <v>1552</v>
      </c>
    </row>
    <row r="1260" spans="1:7">
      <c r="A1260" s="139">
        <v>1259</v>
      </c>
      <c r="B1260" s="139" t="s">
        <v>3762</v>
      </c>
      <c r="C1260" s="139" t="s">
        <v>3780</v>
      </c>
      <c r="D1260" s="139" t="s">
        <v>3781</v>
      </c>
      <c r="E1260" s="139" t="s">
        <v>1511</v>
      </c>
      <c r="F1260" s="139" t="s">
        <v>1512</v>
      </c>
      <c r="G1260" s="139" t="s">
        <v>1513</v>
      </c>
    </row>
    <row r="1261" spans="1:7">
      <c r="A1261" s="139">
        <v>1260</v>
      </c>
      <c r="B1261" s="139" t="s">
        <v>3762</v>
      </c>
      <c r="C1261" s="139" t="s">
        <v>3780</v>
      </c>
      <c r="D1261" s="139" t="s">
        <v>3781</v>
      </c>
      <c r="E1261" s="139" t="s">
        <v>2281</v>
      </c>
      <c r="F1261" s="139" t="s">
        <v>2282</v>
      </c>
      <c r="G1261" s="139" t="s">
        <v>2253</v>
      </c>
    </row>
    <row r="1262" spans="1:7">
      <c r="A1262" s="139">
        <v>1261</v>
      </c>
      <c r="B1262" s="139" t="s">
        <v>3762</v>
      </c>
      <c r="C1262" s="139" t="s">
        <v>3780</v>
      </c>
      <c r="D1262" s="139" t="s">
        <v>3781</v>
      </c>
      <c r="E1262" s="139" t="s">
        <v>2283</v>
      </c>
      <c r="F1262" s="139" t="s">
        <v>2284</v>
      </c>
      <c r="G1262" s="139" t="s">
        <v>2285</v>
      </c>
    </row>
    <row r="1263" spans="1:7">
      <c r="A1263" s="139">
        <v>1262</v>
      </c>
      <c r="B1263" s="139" t="s">
        <v>3762</v>
      </c>
      <c r="C1263" s="139" t="s">
        <v>3780</v>
      </c>
      <c r="D1263" s="139" t="s">
        <v>3781</v>
      </c>
      <c r="E1263" s="139" t="s">
        <v>2286</v>
      </c>
      <c r="F1263" s="139" t="s">
        <v>1614</v>
      </c>
      <c r="G1263" s="139" t="s">
        <v>2287</v>
      </c>
    </row>
    <row r="1264" spans="1:7">
      <c r="A1264" s="139">
        <v>1263</v>
      </c>
      <c r="B1264" s="139" t="s">
        <v>3762</v>
      </c>
      <c r="C1264" s="139" t="s">
        <v>3780</v>
      </c>
      <c r="D1264" s="139" t="s">
        <v>3781</v>
      </c>
      <c r="E1264" s="139" t="s">
        <v>1761</v>
      </c>
      <c r="F1264" s="139" t="s">
        <v>1762</v>
      </c>
      <c r="G1264" s="139" t="s">
        <v>1763</v>
      </c>
    </row>
    <row r="1265" spans="1:7">
      <c r="A1265" s="139">
        <v>1264</v>
      </c>
      <c r="B1265" s="139" t="s">
        <v>3762</v>
      </c>
      <c r="C1265" s="139" t="s">
        <v>3780</v>
      </c>
      <c r="D1265" s="139" t="s">
        <v>3781</v>
      </c>
      <c r="E1265" s="139" t="s">
        <v>2288</v>
      </c>
      <c r="F1265" s="139" t="s">
        <v>1554</v>
      </c>
      <c r="G1265" s="139" t="s">
        <v>2289</v>
      </c>
    </row>
    <row r="1266" spans="1:7">
      <c r="A1266" s="139">
        <v>1265</v>
      </c>
      <c r="B1266" s="139" t="s">
        <v>3762</v>
      </c>
      <c r="C1266" s="139" t="s">
        <v>3782</v>
      </c>
      <c r="D1266" s="139" t="s">
        <v>3783</v>
      </c>
      <c r="E1266" s="139" t="s">
        <v>2257</v>
      </c>
      <c r="F1266" s="139" t="s">
        <v>2258</v>
      </c>
      <c r="G1266" s="139" t="s">
        <v>2253</v>
      </c>
    </row>
    <row r="1267" spans="1:7">
      <c r="A1267" s="139">
        <v>1266</v>
      </c>
      <c r="B1267" s="139" t="s">
        <v>3762</v>
      </c>
      <c r="C1267" s="139" t="s">
        <v>3782</v>
      </c>
      <c r="D1267" s="139" t="s">
        <v>3783</v>
      </c>
      <c r="E1267" s="139" t="s">
        <v>2174</v>
      </c>
      <c r="F1267" s="139" t="s">
        <v>1561</v>
      </c>
      <c r="G1267" s="139" t="s">
        <v>1808</v>
      </c>
    </row>
    <row r="1268" spans="1:7">
      <c r="A1268" s="139">
        <v>1267</v>
      </c>
      <c r="B1268" s="139" t="s">
        <v>3762</v>
      </c>
      <c r="C1268" s="139" t="s">
        <v>3782</v>
      </c>
      <c r="D1268" s="139" t="s">
        <v>3783</v>
      </c>
      <c r="E1268" s="139" t="s">
        <v>2275</v>
      </c>
      <c r="F1268" s="139" t="s">
        <v>2276</v>
      </c>
      <c r="G1268" s="139" t="s">
        <v>2253</v>
      </c>
    </row>
    <row r="1269" spans="1:7">
      <c r="A1269" s="139">
        <v>1268</v>
      </c>
      <c r="B1269" s="139" t="s">
        <v>3762</v>
      </c>
      <c r="C1269" s="139" t="s">
        <v>3782</v>
      </c>
      <c r="D1269" s="139" t="s">
        <v>3783</v>
      </c>
      <c r="E1269" s="139" t="s">
        <v>1550</v>
      </c>
      <c r="F1269" s="139" t="s">
        <v>1551</v>
      </c>
      <c r="G1269" s="139" t="s">
        <v>1552</v>
      </c>
    </row>
    <row r="1270" spans="1:7">
      <c r="A1270" s="139">
        <v>1269</v>
      </c>
      <c r="B1270" s="139" t="s">
        <v>3762</v>
      </c>
      <c r="C1270" s="139" t="s">
        <v>3782</v>
      </c>
      <c r="D1270" s="139" t="s">
        <v>3783</v>
      </c>
      <c r="E1270" s="139" t="s">
        <v>1511</v>
      </c>
      <c r="F1270" s="139" t="s">
        <v>1512</v>
      </c>
      <c r="G1270" s="139" t="s">
        <v>1513</v>
      </c>
    </row>
    <row r="1271" spans="1:7">
      <c r="A1271" s="139">
        <v>1270</v>
      </c>
      <c r="B1271" s="139" t="s">
        <v>3762</v>
      </c>
      <c r="C1271" s="139" t="s">
        <v>3782</v>
      </c>
      <c r="D1271" s="139" t="s">
        <v>3783</v>
      </c>
      <c r="E1271" s="139" t="s">
        <v>2281</v>
      </c>
      <c r="F1271" s="139" t="s">
        <v>2282</v>
      </c>
      <c r="G1271" s="139" t="s">
        <v>2253</v>
      </c>
    </row>
    <row r="1272" spans="1:7">
      <c r="A1272" s="139">
        <v>1271</v>
      </c>
      <c r="B1272" s="139" t="s">
        <v>3762</v>
      </c>
      <c r="C1272" s="139" t="s">
        <v>3782</v>
      </c>
      <c r="D1272" s="139" t="s">
        <v>3783</v>
      </c>
      <c r="E1272" s="139" t="s">
        <v>2283</v>
      </c>
      <c r="F1272" s="139" t="s">
        <v>2284</v>
      </c>
      <c r="G1272" s="139" t="s">
        <v>2285</v>
      </c>
    </row>
    <row r="1273" spans="1:7">
      <c r="A1273" s="139">
        <v>1272</v>
      </c>
      <c r="B1273" s="139" t="s">
        <v>3762</v>
      </c>
      <c r="C1273" s="139" t="s">
        <v>3782</v>
      </c>
      <c r="D1273" s="139" t="s">
        <v>3783</v>
      </c>
      <c r="E1273" s="139" t="s">
        <v>2286</v>
      </c>
      <c r="F1273" s="139" t="s">
        <v>1614</v>
      </c>
      <c r="G1273" s="139" t="s">
        <v>2287</v>
      </c>
    </row>
    <row r="1274" spans="1:7">
      <c r="A1274" s="139">
        <v>1273</v>
      </c>
      <c r="B1274" s="139" t="s">
        <v>3762</v>
      </c>
      <c r="C1274" s="139" t="s">
        <v>3782</v>
      </c>
      <c r="D1274" s="139" t="s">
        <v>3783</v>
      </c>
      <c r="E1274" s="139" t="s">
        <v>1761</v>
      </c>
      <c r="F1274" s="139" t="s">
        <v>1762</v>
      </c>
      <c r="G1274" s="139" t="s">
        <v>1763</v>
      </c>
    </row>
    <row r="1275" spans="1:7">
      <c r="A1275" s="139">
        <v>1274</v>
      </c>
      <c r="B1275" s="139" t="s">
        <v>3762</v>
      </c>
      <c r="C1275" s="139" t="s">
        <v>3782</v>
      </c>
      <c r="D1275" s="139" t="s">
        <v>3783</v>
      </c>
      <c r="E1275" s="139" t="s">
        <v>2288</v>
      </c>
      <c r="F1275" s="139" t="s">
        <v>1554</v>
      </c>
      <c r="G1275" s="139" t="s">
        <v>2289</v>
      </c>
    </row>
    <row r="1276" spans="1:7">
      <c r="A1276" s="139">
        <v>1275</v>
      </c>
      <c r="B1276" s="139" t="s">
        <v>3762</v>
      </c>
      <c r="C1276" s="139" t="s">
        <v>3784</v>
      </c>
      <c r="D1276" s="139" t="s">
        <v>3785</v>
      </c>
      <c r="E1276" s="139" t="s">
        <v>2257</v>
      </c>
      <c r="F1276" s="139" t="s">
        <v>2258</v>
      </c>
      <c r="G1276" s="139" t="s">
        <v>2253</v>
      </c>
    </row>
    <row r="1277" spans="1:7">
      <c r="A1277" s="139">
        <v>1276</v>
      </c>
      <c r="B1277" s="139" t="s">
        <v>3762</v>
      </c>
      <c r="C1277" s="139" t="s">
        <v>3784</v>
      </c>
      <c r="D1277" s="139" t="s">
        <v>3785</v>
      </c>
      <c r="E1277" s="139" t="s">
        <v>2174</v>
      </c>
      <c r="F1277" s="139" t="s">
        <v>1561</v>
      </c>
      <c r="G1277" s="139" t="s">
        <v>1808</v>
      </c>
    </row>
    <row r="1278" spans="1:7">
      <c r="A1278" s="139">
        <v>1277</v>
      </c>
      <c r="B1278" s="139" t="s">
        <v>3762</v>
      </c>
      <c r="C1278" s="139" t="s">
        <v>3784</v>
      </c>
      <c r="D1278" s="139" t="s">
        <v>3785</v>
      </c>
      <c r="E1278" s="139" t="s">
        <v>2275</v>
      </c>
      <c r="F1278" s="139" t="s">
        <v>2276</v>
      </c>
      <c r="G1278" s="139" t="s">
        <v>2253</v>
      </c>
    </row>
    <row r="1279" spans="1:7">
      <c r="A1279" s="139">
        <v>1278</v>
      </c>
      <c r="B1279" s="139" t="s">
        <v>3762</v>
      </c>
      <c r="C1279" s="139" t="s">
        <v>3784</v>
      </c>
      <c r="D1279" s="139" t="s">
        <v>3785</v>
      </c>
      <c r="E1279" s="139" t="s">
        <v>1550</v>
      </c>
      <c r="F1279" s="139" t="s">
        <v>1551</v>
      </c>
      <c r="G1279" s="139" t="s">
        <v>1552</v>
      </c>
    </row>
    <row r="1280" spans="1:7">
      <c r="A1280" s="139">
        <v>1279</v>
      </c>
      <c r="B1280" s="139" t="s">
        <v>3762</v>
      </c>
      <c r="C1280" s="139" t="s">
        <v>3784</v>
      </c>
      <c r="D1280" s="139" t="s">
        <v>3785</v>
      </c>
      <c r="E1280" s="139" t="s">
        <v>1511</v>
      </c>
      <c r="F1280" s="139" t="s">
        <v>1512</v>
      </c>
      <c r="G1280" s="139" t="s">
        <v>1513</v>
      </c>
    </row>
    <row r="1281" spans="1:7">
      <c r="A1281" s="139">
        <v>1280</v>
      </c>
      <c r="B1281" s="139" t="s">
        <v>3762</v>
      </c>
      <c r="C1281" s="139" t="s">
        <v>3784</v>
      </c>
      <c r="D1281" s="139" t="s">
        <v>3785</v>
      </c>
      <c r="E1281" s="139" t="s">
        <v>2281</v>
      </c>
      <c r="F1281" s="139" t="s">
        <v>2282</v>
      </c>
      <c r="G1281" s="139" t="s">
        <v>2253</v>
      </c>
    </row>
    <row r="1282" spans="1:7">
      <c r="A1282" s="139">
        <v>1281</v>
      </c>
      <c r="B1282" s="139" t="s">
        <v>3762</v>
      </c>
      <c r="C1282" s="139" t="s">
        <v>3784</v>
      </c>
      <c r="D1282" s="139" t="s">
        <v>3785</v>
      </c>
      <c r="E1282" s="139" t="s">
        <v>2283</v>
      </c>
      <c r="F1282" s="139" t="s">
        <v>2284</v>
      </c>
      <c r="G1282" s="139" t="s">
        <v>2285</v>
      </c>
    </row>
    <row r="1283" spans="1:7">
      <c r="A1283" s="139">
        <v>1282</v>
      </c>
      <c r="B1283" s="139" t="s">
        <v>3762</v>
      </c>
      <c r="C1283" s="139" t="s">
        <v>3784</v>
      </c>
      <c r="D1283" s="139" t="s">
        <v>3785</v>
      </c>
      <c r="E1283" s="139" t="s">
        <v>2286</v>
      </c>
      <c r="F1283" s="139" t="s">
        <v>1614</v>
      </c>
      <c r="G1283" s="139" t="s">
        <v>2287</v>
      </c>
    </row>
    <row r="1284" spans="1:7">
      <c r="A1284" s="139">
        <v>1283</v>
      </c>
      <c r="B1284" s="139" t="s">
        <v>3762</v>
      </c>
      <c r="C1284" s="139" t="s">
        <v>3784</v>
      </c>
      <c r="D1284" s="139" t="s">
        <v>3785</v>
      </c>
      <c r="E1284" s="139" t="s">
        <v>1761</v>
      </c>
      <c r="F1284" s="139" t="s">
        <v>1762</v>
      </c>
      <c r="G1284" s="139" t="s">
        <v>1763</v>
      </c>
    </row>
    <row r="1285" spans="1:7">
      <c r="A1285" s="139">
        <v>1284</v>
      </c>
      <c r="B1285" s="139" t="s">
        <v>3762</v>
      </c>
      <c r="C1285" s="139" t="s">
        <v>3784</v>
      </c>
      <c r="D1285" s="139" t="s">
        <v>3785</v>
      </c>
      <c r="E1285" s="139" t="s">
        <v>2288</v>
      </c>
      <c r="F1285" s="139" t="s">
        <v>1554</v>
      </c>
      <c r="G1285" s="139" t="s">
        <v>2289</v>
      </c>
    </row>
    <row r="1286" spans="1:7">
      <c r="A1286" s="139">
        <v>1285</v>
      </c>
      <c r="B1286" s="139" t="s">
        <v>3762</v>
      </c>
      <c r="C1286" s="139" t="s">
        <v>3786</v>
      </c>
      <c r="D1286" s="139" t="s">
        <v>3787</v>
      </c>
      <c r="E1286" s="139" t="s">
        <v>2257</v>
      </c>
      <c r="F1286" s="139" t="s">
        <v>2258</v>
      </c>
      <c r="G1286" s="139" t="s">
        <v>2253</v>
      </c>
    </row>
    <row r="1287" spans="1:7">
      <c r="A1287" s="139">
        <v>1286</v>
      </c>
      <c r="B1287" s="139" t="s">
        <v>3762</v>
      </c>
      <c r="C1287" s="139" t="s">
        <v>3786</v>
      </c>
      <c r="D1287" s="139" t="s">
        <v>3787</v>
      </c>
      <c r="E1287" s="139" t="s">
        <v>2174</v>
      </c>
      <c r="F1287" s="139" t="s">
        <v>1561</v>
      </c>
      <c r="G1287" s="139" t="s">
        <v>1808</v>
      </c>
    </row>
    <row r="1288" spans="1:7">
      <c r="A1288" s="139">
        <v>1287</v>
      </c>
      <c r="B1288" s="139" t="s">
        <v>3762</v>
      </c>
      <c r="C1288" s="139" t="s">
        <v>3786</v>
      </c>
      <c r="D1288" s="139" t="s">
        <v>3787</v>
      </c>
      <c r="E1288" s="139" t="s">
        <v>2275</v>
      </c>
      <c r="F1288" s="139" t="s">
        <v>2276</v>
      </c>
      <c r="G1288" s="139" t="s">
        <v>2253</v>
      </c>
    </row>
    <row r="1289" spans="1:7">
      <c r="A1289" s="139">
        <v>1288</v>
      </c>
      <c r="B1289" s="139" t="s">
        <v>3762</v>
      </c>
      <c r="C1289" s="139" t="s">
        <v>3786</v>
      </c>
      <c r="D1289" s="139" t="s">
        <v>3787</v>
      </c>
      <c r="E1289" s="139" t="s">
        <v>1550</v>
      </c>
      <c r="F1289" s="139" t="s">
        <v>1551</v>
      </c>
      <c r="G1289" s="139" t="s">
        <v>1552</v>
      </c>
    </row>
    <row r="1290" spans="1:7">
      <c r="A1290" s="139">
        <v>1289</v>
      </c>
      <c r="B1290" s="139" t="s">
        <v>3762</v>
      </c>
      <c r="C1290" s="139" t="s">
        <v>3786</v>
      </c>
      <c r="D1290" s="139" t="s">
        <v>3787</v>
      </c>
      <c r="E1290" s="139" t="s">
        <v>1511</v>
      </c>
      <c r="F1290" s="139" t="s">
        <v>1512</v>
      </c>
      <c r="G1290" s="139" t="s">
        <v>1513</v>
      </c>
    </row>
    <row r="1291" spans="1:7">
      <c r="A1291" s="139">
        <v>1290</v>
      </c>
      <c r="B1291" s="139" t="s">
        <v>3762</v>
      </c>
      <c r="C1291" s="139" t="s">
        <v>3786</v>
      </c>
      <c r="D1291" s="139" t="s">
        <v>3787</v>
      </c>
      <c r="E1291" s="139" t="s">
        <v>2281</v>
      </c>
      <c r="F1291" s="139" t="s">
        <v>2282</v>
      </c>
      <c r="G1291" s="139" t="s">
        <v>2253</v>
      </c>
    </row>
    <row r="1292" spans="1:7">
      <c r="A1292" s="139">
        <v>1291</v>
      </c>
      <c r="B1292" s="139" t="s">
        <v>3762</v>
      </c>
      <c r="C1292" s="139" t="s">
        <v>3786</v>
      </c>
      <c r="D1292" s="139" t="s">
        <v>3787</v>
      </c>
      <c r="E1292" s="139" t="s">
        <v>2283</v>
      </c>
      <c r="F1292" s="139" t="s">
        <v>2284</v>
      </c>
      <c r="G1292" s="139" t="s">
        <v>2285</v>
      </c>
    </row>
    <row r="1293" spans="1:7">
      <c r="A1293" s="139">
        <v>1292</v>
      </c>
      <c r="B1293" s="139" t="s">
        <v>3762</v>
      </c>
      <c r="C1293" s="139" t="s">
        <v>3786</v>
      </c>
      <c r="D1293" s="139" t="s">
        <v>3787</v>
      </c>
      <c r="E1293" s="139" t="s">
        <v>2286</v>
      </c>
      <c r="F1293" s="139" t="s">
        <v>1614</v>
      </c>
      <c r="G1293" s="139" t="s">
        <v>2287</v>
      </c>
    </row>
    <row r="1294" spans="1:7">
      <c r="A1294" s="139">
        <v>1293</v>
      </c>
      <c r="B1294" s="139" t="s">
        <v>3762</v>
      </c>
      <c r="C1294" s="139" t="s">
        <v>3786</v>
      </c>
      <c r="D1294" s="139" t="s">
        <v>3787</v>
      </c>
      <c r="E1294" s="139" t="s">
        <v>1761</v>
      </c>
      <c r="F1294" s="139" t="s">
        <v>1762</v>
      </c>
      <c r="G1294" s="139" t="s">
        <v>1763</v>
      </c>
    </row>
    <row r="1295" spans="1:7">
      <c r="A1295" s="139">
        <v>1294</v>
      </c>
      <c r="B1295" s="139" t="s">
        <v>3762</v>
      </c>
      <c r="C1295" s="139" t="s">
        <v>3786</v>
      </c>
      <c r="D1295" s="139" t="s">
        <v>3787</v>
      </c>
      <c r="E1295" s="139" t="s">
        <v>2288</v>
      </c>
      <c r="F1295" s="139" t="s">
        <v>1554</v>
      </c>
      <c r="G1295" s="139" t="s">
        <v>2289</v>
      </c>
    </row>
    <row r="1296" spans="1:7">
      <c r="A1296" s="139">
        <v>1295</v>
      </c>
      <c r="B1296" s="139" t="s">
        <v>3762</v>
      </c>
      <c r="C1296" s="139" t="s">
        <v>3788</v>
      </c>
      <c r="D1296" s="139" t="s">
        <v>3789</v>
      </c>
      <c r="E1296" s="139" t="s">
        <v>2257</v>
      </c>
      <c r="F1296" s="139" t="s">
        <v>2258</v>
      </c>
      <c r="G1296" s="139" t="s">
        <v>2253</v>
      </c>
    </row>
    <row r="1297" spans="1:7">
      <c r="A1297" s="139">
        <v>1296</v>
      </c>
      <c r="B1297" s="139" t="s">
        <v>3762</v>
      </c>
      <c r="C1297" s="139" t="s">
        <v>3788</v>
      </c>
      <c r="D1297" s="139" t="s">
        <v>3789</v>
      </c>
      <c r="E1297" s="139" t="s">
        <v>2174</v>
      </c>
      <c r="F1297" s="139" t="s">
        <v>1561</v>
      </c>
      <c r="G1297" s="139" t="s">
        <v>1808</v>
      </c>
    </row>
    <row r="1298" spans="1:7">
      <c r="A1298" s="139">
        <v>1297</v>
      </c>
      <c r="B1298" s="139" t="s">
        <v>3762</v>
      </c>
      <c r="C1298" s="139" t="s">
        <v>3788</v>
      </c>
      <c r="D1298" s="139" t="s">
        <v>3789</v>
      </c>
      <c r="E1298" s="139" t="s">
        <v>2275</v>
      </c>
      <c r="F1298" s="139" t="s">
        <v>2276</v>
      </c>
      <c r="G1298" s="139" t="s">
        <v>2253</v>
      </c>
    </row>
    <row r="1299" spans="1:7">
      <c r="A1299" s="139">
        <v>1298</v>
      </c>
      <c r="B1299" s="139" t="s">
        <v>3762</v>
      </c>
      <c r="C1299" s="139" t="s">
        <v>3788</v>
      </c>
      <c r="D1299" s="139" t="s">
        <v>3789</v>
      </c>
      <c r="E1299" s="139" t="s">
        <v>1550</v>
      </c>
      <c r="F1299" s="139" t="s">
        <v>1551</v>
      </c>
      <c r="G1299" s="139" t="s">
        <v>1552</v>
      </c>
    </row>
    <row r="1300" spans="1:7">
      <c r="A1300" s="139">
        <v>1299</v>
      </c>
      <c r="B1300" s="139" t="s">
        <v>3762</v>
      </c>
      <c r="C1300" s="139" t="s">
        <v>3788</v>
      </c>
      <c r="D1300" s="139" t="s">
        <v>3789</v>
      </c>
      <c r="E1300" s="139" t="s">
        <v>1511</v>
      </c>
      <c r="F1300" s="139" t="s">
        <v>1512</v>
      </c>
      <c r="G1300" s="139" t="s">
        <v>1513</v>
      </c>
    </row>
    <row r="1301" spans="1:7">
      <c r="A1301" s="139">
        <v>1300</v>
      </c>
      <c r="B1301" s="139" t="s">
        <v>3762</v>
      </c>
      <c r="C1301" s="139" t="s">
        <v>3788</v>
      </c>
      <c r="D1301" s="139" t="s">
        <v>3789</v>
      </c>
      <c r="E1301" s="139" t="s">
        <v>2281</v>
      </c>
      <c r="F1301" s="139" t="s">
        <v>2282</v>
      </c>
      <c r="G1301" s="139" t="s">
        <v>2253</v>
      </c>
    </row>
    <row r="1302" spans="1:7">
      <c r="A1302" s="139">
        <v>1301</v>
      </c>
      <c r="B1302" s="139" t="s">
        <v>3762</v>
      </c>
      <c r="C1302" s="139" t="s">
        <v>3788</v>
      </c>
      <c r="D1302" s="139" t="s">
        <v>3789</v>
      </c>
      <c r="E1302" s="139" t="s">
        <v>2283</v>
      </c>
      <c r="F1302" s="139" t="s">
        <v>2284</v>
      </c>
      <c r="G1302" s="139" t="s">
        <v>2285</v>
      </c>
    </row>
    <row r="1303" spans="1:7">
      <c r="A1303" s="139">
        <v>1302</v>
      </c>
      <c r="B1303" s="139" t="s">
        <v>3762</v>
      </c>
      <c r="C1303" s="139" t="s">
        <v>3788</v>
      </c>
      <c r="D1303" s="139" t="s">
        <v>3789</v>
      </c>
      <c r="E1303" s="139" t="s">
        <v>2286</v>
      </c>
      <c r="F1303" s="139" t="s">
        <v>1614</v>
      </c>
      <c r="G1303" s="139" t="s">
        <v>2287</v>
      </c>
    </row>
    <row r="1304" spans="1:7">
      <c r="A1304" s="139">
        <v>1303</v>
      </c>
      <c r="B1304" s="139" t="s">
        <v>3762</v>
      </c>
      <c r="C1304" s="139" t="s">
        <v>3788</v>
      </c>
      <c r="D1304" s="139" t="s">
        <v>3789</v>
      </c>
      <c r="E1304" s="139" t="s">
        <v>1761</v>
      </c>
      <c r="F1304" s="139" t="s">
        <v>1762</v>
      </c>
      <c r="G1304" s="139" t="s">
        <v>1763</v>
      </c>
    </row>
    <row r="1305" spans="1:7">
      <c r="A1305" s="139">
        <v>1304</v>
      </c>
      <c r="B1305" s="139" t="s">
        <v>3762</v>
      </c>
      <c r="C1305" s="139" t="s">
        <v>3788</v>
      </c>
      <c r="D1305" s="139" t="s">
        <v>3789</v>
      </c>
      <c r="E1305" s="139" t="s">
        <v>2288</v>
      </c>
      <c r="F1305" s="139" t="s">
        <v>1554</v>
      </c>
      <c r="G1305" s="139" t="s">
        <v>2289</v>
      </c>
    </row>
    <row r="1306" spans="1:7">
      <c r="A1306" s="139">
        <v>1305</v>
      </c>
      <c r="B1306" s="139" t="s">
        <v>3762</v>
      </c>
      <c r="C1306" s="139" t="s">
        <v>3790</v>
      </c>
      <c r="D1306" s="139" t="s">
        <v>3791</v>
      </c>
      <c r="E1306" s="139" t="s">
        <v>2257</v>
      </c>
      <c r="F1306" s="139" t="s">
        <v>2258</v>
      </c>
      <c r="G1306" s="139" t="s">
        <v>2253</v>
      </c>
    </row>
    <row r="1307" spans="1:7">
      <c r="A1307" s="139">
        <v>1306</v>
      </c>
      <c r="B1307" s="139" t="s">
        <v>3762</v>
      </c>
      <c r="C1307" s="139" t="s">
        <v>3790</v>
      </c>
      <c r="D1307" s="139" t="s">
        <v>3791</v>
      </c>
      <c r="E1307" s="139" t="s">
        <v>2174</v>
      </c>
      <c r="F1307" s="139" t="s">
        <v>1561</v>
      </c>
      <c r="G1307" s="139" t="s">
        <v>1808</v>
      </c>
    </row>
    <row r="1308" spans="1:7">
      <c r="A1308" s="139">
        <v>1307</v>
      </c>
      <c r="B1308" s="139" t="s">
        <v>3762</v>
      </c>
      <c r="C1308" s="139" t="s">
        <v>3790</v>
      </c>
      <c r="D1308" s="139" t="s">
        <v>3791</v>
      </c>
      <c r="E1308" s="139" t="s">
        <v>2275</v>
      </c>
      <c r="F1308" s="139" t="s">
        <v>2276</v>
      </c>
      <c r="G1308" s="139" t="s">
        <v>2253</v>
      </c>
    </row>
    <row r="1309" spans="1:7">
      <c r="A1309" s="139">
        <v>1308</v>
      </c>
      <c r="B1309" s="139" t="s">
        <v>3762</v>
      </c>
      <c r="C1309" s="139" t="s">
        <v>3790</v>
      </c>
      <c r="D1309" s="139" t="s">
        <v>3791</v>
      </c>
      <c r="E1309" s="139" t="s">
        <v>1550</v>
      </c>
      <c r="F1309" s="139" t="s">
        <v>1551</v>
      </c>
      <c r="G1309" s="139" t="s">
        <v>1552</v>
      </c>
    </row>
    <row r="1310" spans="1:7">
      <c r="A1310" s="139">
        <v>1309</v>
      </c>
      <c r="B1310" s="139" t="s">
        <v>3762</v>
      </c>
      <c r="C1310" s="139" t="s">
        <v>3790</v>
      </c>
      <c r="D1310" s="139" t="s">
        <v>3791</v>
      </c>
      <c r="E1310" s="139" t="s">
        <v>1511</v>
      </c>
      <c r="F1310" s="139" t="s">
        <v>1512</v>
      </c>
      <c r="G1310" s="139" t="s">
        <v>1513</v>
      </c>
    </row>
    <row r="1311" spans="1:7">
      <c r="A1311" s="139">
        <v>1310</v>
      </c>
      <c r="B1311" s="139" t="s">
        <v>3762</v>
      </c>
      <c r="C1311" s="139" t="s">
        <v>3790</v>
      </c>
      <c r="D1311" s="139" t="s">
        <v>3791</v>
      </c>
      <c r="E1311" s="139" t="s">
        <v>2281</v>
      </c>
      <c r="F1311" s="139" t="s">
        <v>2282</v>
      </c>
      <c r="G1311" s="139" t="s">
        <v>2253</v>
      </c>
    </row>
    <row r="1312" spans="1:7">
      <c r="A1312" s="139">
        <v>1311</v>
      </c>
      <c r="B1312" s="139" t="s">
        <v>3762</v>
      </c>
      <c r="C1312" s="139" t="s">
        <v>3790</v>
      </c>
      <c r="D1312" s="139" t="s">
        <v>3791</v>
      </c>
      <c r="E1312" s="139" t="s">
        <v>2283</v>
      </c>
      <c r="F1312" s="139" t="s">
        <v>2284</v>
      </c>
      <c r="G1312" s="139" t="s">
        <v>2285</v>
      </c>
    </row>
    <row r="1313" spans="1:7">
      <c r="A1313" s="139">
        <v>1312</v>
      </c>
      <c r="B1313" s="139" t="s">
        <v>3762</v>
      </c>
      <c r="C1313" s="139" t="s">
        <v>3790</v>
      </c>
      <c r="D1313" s="139" t="s">
        <v>3791</v>
      </c>
      <c r="E1313" s="139" t="s">
        <v>2286</v>
      </c>
      <c r="F1313" s="139" t="s">
        <v>1614</v>
      </c>
      <c r="G1313" s="139" t="s">
        <v>2287</v>
      </c>
    </row>
    <row r="1314" spans="1:7">
      <c r="A1314" s="139">
        <v>1313</v>
      </c>
      <c r="B1314" s="139" t="s">
        <v>3762</v>
      </c>
      <c r="C1314" s="139" t="s">
        <v>3790</v>
      </c>
      <c r="D1314" s="139" t="s">
        <v>3791</v>
      </c>
      <c r="E1314" s="139" t="s">
        <v>1761</v>
      </c>
      <c r="F1314" s="139" t="s">
        <v>1762</v>
      </c>
      <c r="G1314" s="139" t="s">
        <v>1763</v>
      </c>
    </row>
    <row r="1315" spans="1:7">
      <c r="A1315" s="139">
        <v>1314</v>
      </c>
      <c r="B1315" s="139" t="s">
        <v>3762</v>
      </c>
      <c r="C1315" s="139" t="s">
        <v>3790</v>
      </c>
      <c r="D1315" s="139" t="s">
        <v>3791</v>
      </c>
      <c r="E1315" s="139" t="s">
        <v>2288</v>
      </c>
      <c r="F1315" s="139" t="s">
        <v>1554</v>
      </c>
      <c r="G1315" s="139" t="s">
        <v>2289</v>
      </c>
    </row>
    <row r="1316" spans="1:7">
      <c r="A1316" s="139">
        <v>1315</v>
      </c>
      <c r="B1316" s="139" t="s">
        <v>3792</v>
      </c>
      <c r="C1316" s="139" t="s">
        <v>3792</v>
      </c>
      <c r="D1316" s="139" t="s">
        <v>3793</v>
      </c>
      <c r="E1316" s="139" t="s">
        <v>2296</v>
      </c>
      <c r="F1316" s="139" t="s">
        <v>2297</v>
      </c>
      <c r="G1316" s="139" t="s">
        <v>2298</v>
      </c>
    </row>
    <row r="1317" spans="1:7">
      <c r="A1317" s="139">
        <v>1316</v>
      </c>
      <c r="B1317" s="139" t="s">
        <v>3792</v>
      </c>
      <c r="C1317" s="139" t="s">
        <v>3792</v>
      </c>
      <c r="D1317" s="139" t="s">
        <v>3793</v>
      </c>
      <c r="E1317" s="139" t="s">
        <v>2299</v>
      </c>
      <c r="F1317" s="139" t="s">
        <v>2300</v>
      </c>
      <c r="G1317" s="139" t="s">
        <v>2298</v>
      </c>
    </row>
    <row r="1318" spans="1:7">
      <c r="A1318" s="139">
        <v>1317</v>
      </c>
      <c r="B1318" s="139" t="s">
        <v>3792</v>
      </c>
      <c r="C1318" s="139" t="s">
        <v>3792</v>
      </c>
      <c r="D1318" s="139" t="s">
        <v>3793</v>
      </c>
      <c r="E1318" s="139" t="s">
        <v>2257</v>
      </c>
      <c r="F1318" s="139" t="s">
        <v>2258</v>
      </c>
      <c r="G1318" s="139" t="s">
        <v>2253</v>
      </c>
    </row>
    <row r="1319" spans="1:7">
      <c r="A1319" s="139">
        <v>1318</v>
      </c>
      <c r="B1319" s="139" t="s">
        <v>3792</v>
      </c>
      <c r="C1319" s="139" t="s">
        <v>3792</v>
      </c>
      <c r="D1319" s="139" t="s">
        <v>3793</v>
      </c>
      <c r="E1319" s="139" t="s">
        <v>2301</v>
      </c>
      <c r="F1319" s="139" t="s">
        <v>2302</v>
      </c>
      <c r="G1319" s="139" t="s">
        <v>2298</v>
      </c>
    </row>
    <row r="1320" spans="1:7">
      <c r="A1320" s="139">
        <v>1319</v>
      </c>
      <c r="B1320" s="139" t="s">
        <v>3792</v>
      </c>
      <c r="C1320" s="139" t="s">
        <v>3792</v>
      </c>
      <c r="D1320" s="139" t="s">
        <v>3793</v>
      </c>
      <c r="E1320" s="139" t="s">
        <v>1550</v>
      </c>
      <c r="F1320" s="139" t="s">
        <v>1551</v>
      </c>
      <c r="G1320" s="139" t="s">
        <v>1552</v>
      </c>
    </row>
    <row r="1321" spans="1:7">
      <c r="A1321" s="139">
        <v>1320</v>
      </c>
      <c r="B1321" s="139" t="s">
        <v>3792</v>
      </c>
      <c r="C1321" s="139" t="s">
        <v>3792</v>
      </c>
      <c r="D1321" s="139" t="s">
        <v>3793</v>
      </c>
      <c r="E1321" s="139" t="s">
        <v>1511</v>
      </c>
      <c r="F1321" s="139" t="s">
        <v>1512</v>
      </c>
      <c r="G1321" s="139" t="s">
        <v>1513</v>
      </c>
    </row>
    <row r="1322" spans="1:7">
      <c r="A1322" s="139">
        <v>1321</v>
      </c>
      <c r="B1322" s="139" t="s">
        <v>3792</v>
      </c>
      <c r="C1322" s="139" t="s">
        <v>3792</v>
      </c>
      <c r="D1322" s="139" t="s">
        <v>3793</v>
      </c>
      <c r="E1322" s="139" t="s">
        <v>2303</v>
      </c>
      <c r="F1322" s="139" t="s">
        <v>2304</v>
      </c>
      <c r="G1322" s="139" t="s">
        <v>1522</v>
      </c>
    </row>
    <row r="1323" spans="1:7">
      <c r="A1323" s="139">
        <v>1322</v>
      </c>
      <c r="B1323" s="139" t="s">
        <v>3792</v>
      </c>
      <c r="C1323" s="139" t="s">
        <v>3794</v>
      </c>
      <c r="D1323" s="139" t="s">
        <v>3795</v>
      </c>
      <c r="E1323" s="139" t="s">
        <v>2305</v>
      </c>
      <c r="F1323" s="139" t="s">
        <v>2306</v>
      </c>
      <c r="G1323" s="139" t="s">
        <v>2298</v>
      </c>
    </row>
    <row r="1324" spans="1:7">
      <c r="A1324" s="139">
        <v>1323</v>
      </c>
      <c r="B1324" s="139" t="s">
        <v>3792</v>
      </c>
      <c r="C1324" s="139" t="s">
        <v>3794</v>
      </c>
      <c r="D1324" s="139" t="s">
        <v>3795</v>
      </c>
      <c r="E1324" s="139" t="s">
        <v>2307</v>
      </c>
      <c r="F1324" s="139" t="s">
        <v>2308</v>
      </c>
      <c r="G1324" s="139" t="s">
        <v>2298</v>
      </c>
    </row>
    <row r="1325" spans="1:7">
      <c r="A1325" s="139">
        <v>1324</v>
      </c>
      <c r="B1325" s="139" t="s">
        <v>3792</v>
      </c>
      <c r="C1325" s="139" t="s">
        <v>3794</v>
      </c>
      <c r="D1325" s="139" t="s">
        <v>3795</v>
      </c>
      <c r="E1325" s="139" t="s">
        <v>2296</v>
      </c>
      <c r="F1325" s="139" t="s">
        <v>2297</v>
      </c>
      <c r="G1325" s="139" t="s">
        <v>2298</v>
      </c>
    </row>
    <row r="1326" spans="1:7">
      <c r="A1326" s="139">
        <v>1325</v>
      </c>
      <c r="B1326" s="139" t="s">
        <v>3792</v>
      </c>
      <c r="C1326" s="139" t="s">
        <v>3794</v>
      </c>
      <c r="D1326" s="139" t="s">
        <v>3795</v>
      </c>
      <c r="E1326" s="139" t="s">
        <v>2254</v>
      </c>
      <c r="F1326" s="139" t="s">
        <v>2255</v>
      </c>
      <c r="G1326" s="139" t="s">
        <v>2256</v>
      </c>
    </row>
    <row r="1327" spans="1:7">
      <c r="A1327" s="139">
        <v>1326</v>
      </c>
      <c r="B1327" s="139" t="s">
        <v>3792</v>
      </c>
      <c r="C1327" s="139" t="s">
        <v>3794</v>
      </c>
      <c r="D1327" s="139" t="s">
        <v>3795</v>
      </c>
      <c r="E1327" s="139" t="s">
        <v>2309</v>
      </c>
      <c r="F1327" s="139" t="s">
        <v>2310</v>
      </c>
      <c r="G1327" s="139" t="s">
        <v>2298</v>
      </c>
    </row>
    <row r="1328" spans="1:7">
      <c r="A1328" s="139">
        <v>1327</v>
      </c>
      <c r="B1328" s="139" t="s">
        <v>3792</v>
      </c>
      <c r="C1328" s="139" t="s">
        <v>3794</v>
      </c>
      <c r="D1328" s="139" t="s">
        <v>3795</v>
      </c>
      <c r="E1328" s="139" t="s">
        <v>2299</v>
      </c>
      <c r="F1328" s="139" t="s">
        <v>2300</v>
      </c>
      <c r="G1328" s="139" t="s">
        <v>2298</v>
      </c>
    </row>
    <row r="1329" spans="1:7">
      <c r="A1329" s="139">
        <v>1328</v>
      </c>
      <c r="B1329" s="139" t="s">
        <v>3792</v>
      </c>
      <c r="C1329" s="139" t="s">
        <v>3794</v>
      </c>
      <c r="D1329" s="139" t="s">
        <v>3795</v>
      </c>
      <c r="E1329" s="139" t="s">
        <v>2257</v>
      </c>
      <c r="F1329" s="139" t="s">
        <v>2258</v>
      </c>
      <c r="G1329" s="139" t="s">
        <v>2253</v>
      </c>
    </row>
    <row r="1330" spans="1:7">
      <c r="A1330" s="139">
        <v>1329</v>
      </c>
      <c r="B1330" s="139" t="s">
        <v>3792</v>
      </c>
      <c r="C1330" s="139" t="s">
        <v>3794</v>
      </c>
      <c r="D1330" s="139" t="s">
        <v>3795</v>
      </c>
      <c r="E1330" s="139" t="s">
        <v>2311</v>
      </c>
      <c r="F1330" s="139" t="s">
        <v>1762</v>
      </c>
      <c r="G1330" s="139" t="s">
        <v>2312</v>
      </c>
    </row>
    <row r="1331" spans="1:7">
      <c r="A1331" s="139">
        <v>1330</v>
      </c>
      <c r="B1331" s="139" t="s">
        <v>3792</v>
      </c>
      <c r="C1331" s="139" t="s">
        <v>3794</v>
      </c>
      <c r="D1331" s="139" t="s">
        <v>3795</v>
      </c>
      <c r="E1331" s="139" t="s">
        <v>2313</v>
      </c>
      <c r="F1331" s="139" t="s">
        <v>2314</v>
      </c>
      <c r="G1331" s="139" t="s">
        <v>2298</v>
      </c>
    </row>
    <row r="1332" spans="1:7">
      <c r="A1332" s="139">
        <v>1331</v>
      </c>
      <c r="B1332" s="139" t="s">
        <v>3792</v>
      </c>
      <c r="C1332" s="139" t="s">
        <v>3794</v>
      </c>
      <c r="D1332" s="139" t="s">
        <v>3795</v>
      </c>
      <c r="E1332" s="139" t="s">
        <v>2315</v>
      </c>
      <c r="F1332" s="139" t="s">
        <v>2316</v>
      </c>
      <c r="G1332" s="139" t="s">
        <v>1713</v>
      </c>
    </row>
    <row r="1333" spans="1:7">
      <c r="A1333" s="139">
        <v>1332</v>
      </c>
      <c r="B1333" s="139" t="s">
        <v>3792</v>
      </c>
      <c r="C1333" s="139" t="s">
        <v>3794</v>
      </c>
      <c r="D1333" s="139" t="s">
        <v>3795</v>
      </c>
      <c r="E1333" s="139" t="s">
        <v>2317</v>
      </c>
      <c r="F1333" s="139" t="s">
        <v>2318</v>
      </c>
      <c r="G1333" s="139" t="s">
        <v>2298</v>
      </c>
    </row>
    <row r="1334" spans="1:7">
      <c r="A1334" s="139">
        <v>1333</v>
      </c>
      <c r="B1334" s="139" t="s">
        <v>3792</v>
      </c>
      <c r="C1334" s="139" t="s">
        <v>3794</v>
      </c>
      <c r="D1334" s="139" t="s">
        <v>3795</v>
      </c>
      <c r="E1334" s="139" t="s">
        <v>2301</v>
      </c>
      <c r="F1334" s="139" t="s">
        <v>2302</v>
      </c>
      <c r="G1334" s="139" t="s">
        <v>2298</v>
      </c>
    </row>
    <row r="1335" spans="1:7">
      <c r="A1335" s="139">
        <v>1334</v>
      </c>
      <c r="B1335" s="139" t="s">
        <v>3792</v>
      </c>
      <c r="C1335" s="139" t="s">
        <v>3794</v>
      </c>
      <c r="D1335" s="139" t="s">
        <v>3795</v>
      </c>
      <c r="E1335" s="139" t="s">
        <v>2319</v>
      </c>
      <c r="F1335" s="139" t="s">
        <v>2320</v>
      </c>
      <c r="G1335" s="139" t="s">
        <v>2298</v>
      </c>
    </row>
    <row r="1336" spans="1:7">
      <c r="A1336" s="139">
        <v>1335</v>
      </c>
      <c r="B1336" s="139" t="s">
        <v>3792</v>
      </c>
      <c r="C1336" s="139" t="s">
        <v>3794</v>
      </c>
      <c r="D1336" s="139" t="s">
        <v>3795</v>
      </c>
      <c r="E1336" s="139" t="s">
        <v>2321</v>
      </c>
      <c r="F1336" s="139" t="s">
        <v>2322</v>
      </c>
      <c r="G1336" s="139" t="s">
        <v>2298</v>
      </c>
    </row>
    <row r="1337" spans="1:7">
      <c r="A1337" s="139">
        <v>1336</v>
      </c>
      <c r="B1337" s="139" t="s">
        <v>3792</v>
      </c>
      <c r="C1337" s="139" t="s">
        <v>3794</v>
      </c>
      <c r="D1337" s="139" t="s">
        <v>3795</v>
      </c>
      <c r="E1337" s="139" t="s">
        <v>2323</v>
      </c>
      <c r="F1337" s="139" t="s">
        <v>2324</v>
      </c>
      <c r="G1337" s="139" t="s">
        <v>2298</v>
      </c>
    </row>
    <row r="1338" spans="1:7">
      <c r="A1338" s="139">
        <v>1337</v>
      </c>
      <c r="B1338" s="139" t="s">
        <v>3792</v>
      </c>
      <c r="C1338" s="139" t="s">
        <v>3794</v>
      </c>
      <c r="D1338" s="139" t="s">
        <v>3795</v>
      </c>
      <c r="E1338" s="139" t="s">
        <v>1712</v>
      </c>
      <c r="F1338" s="139" t="s">
        <v>1561</v>
      </c>
      <c r="G1338" s="139" t="s">
        <v>1713</v>
      </c>
    </row>
    <row r="1339" spans="1:7">
      <c r="A1339" s="139">
        <v>1338</v>
      </c>
      <c r="B1339" s="139" t="s">
        <v>3792</v>
      </c>
      <c r="C1339" s="139" t="s">
        <v>3794</v>
      </c>
      <c r="D1339" s="139" t="s">
        <v>3795</v>
      </c>
      <c r="E1339" s="139" t="s">
        <v>2325</v>
      </c>
      <c r="F1339" s="139" t="s">
        <v>2326</v>
      </c>
      <c r="G1339" s="139" t="s">
        <v>2298</v>
      </c>
    </row>
    <row r="1340" spans="1:7">
      <c r="A1340" s="139">
        <v>1339</v>
      </c>
      <c r="B1340" s="139" t="s">
        <v>3792</v>
      </c>
      <c r="C1340" s="139" t="s">
        <v>3794</v>
      </c>
      <c r="D1340" s="139" t="s">
        <v>3795</v>
      </c>
      <c r="E1340" s="139" t="s">
        <v>2327</v>
      </c>
      <c r="F1340" s="139" t="s">
        <v>2328</v>
      </c>
      <c r="G1340" s="139" t="s">
        <v>2298</v>
      </c>
    </row>
    <row r="1341" spans="1:7">
      <c r="A1341" s="139">
        <v>1340</v>
      </c>
      <c r="B1341" s="139" t="s">
        <v>3792</v>
      </c>
      <c r="C1341" s="139" t="s">
        <v>3794</v>
      </c>
      <c r="D1341" s="139" t="s">
        <v>3795</v>
      </c>
      <c r="E1341" s="139" t="s">
        <v>2329</v>
      </c>
      <c r="F1341" s="139" t="s">
        <v>2330</v>
      </c>
      <c r="G1341" s="139" t="s">
        <v>2298</v>
      </c>
    </row>
    <row r="1342" spans="1:7">
      <c r="A1342" s="139">
        <v>1341</v>
      </c>
      <c r="B1342" s="139" t="s">
        <v>3792</v>
      </c>
      <c r="C1342" s="139" t="s">
        <v>3794</v>
      </c>
      <c r="D1342" s="139" t="s">
        <v>3795</v>
      </c>
      <c r="E1342" s="139" t="s">
        <v>2331</v>
      </c>
      <c r="F1342" s="139" t="s">
        <v>2332</v>
      </c>
      <c r="G1342" s="139" t="s">
        <v>2298</v>
      </c>
    </row>
    <row r="1343" spans="1:7">
      <c r="A1343" s="139">
        <v>1342</v>
      </c>
      <c r="B1343" s="139" t="s">
        <v>3792</v>
      </c>
      <c r="C1343" s="139" t="s">
        <v>3794</v>
      </c>
      <c r="D1343" s="139" t="s">
        <v>3795</v>
      </c>
      <c r="E1343" s="139" t="s">
        <v>1550</v>
      </c>
      <c r="F1343" s="139" t="s">
        <v>1551</v>
      </c>
      <c r="G1343" s="139" t="s">
        <v>1552</v>
      </c>
    </row>
    <row r="1344" spans="1:7">
      <c r="A1344" s="139">
        <v>1343</v>
      </c>
      <c r="B1344" s="139" t="s">
        <v>3792</v>
      </c>
      <c r="C1344" s="139" t="s">
        <v>3794</v>
      </c>
      <c r="D1344" s="139" t="s">
        <v>3795</v>
      </c>
      <c r="E1344" s="139" t="s">
        <v>1511</v>
      </c>
      <c r="F1344" s="139" t="s">
        <v>1512</v>
      </c>
      <c r="G1344" s="139" t="s">
        <v>1513</v>
      </c>
    </row>
    <row r="1345" spans="1:7">
      <c r="A1345" s="139">
        <v>1344</v>
      </c>
      <c r="B1345" s="139" t="s">
        <v>3792</v>
      </c>
      <c r="C1345" s="139" t="s">
        <v>3794</v>
      </c>
      <c r="D1345" s="139" t="s">
        <v>3795</v>
      </c>
      <c r="E1345" s="139" t="s">
        <v>2333</v>
      </c>
      <c r="F1345" s="139" t="s">
        <v>2334</v>
      </c>
      <c r="G1345" s="139" t="s">
        <v>2298</v>
      </c>
    </row>
    <row r="1346" spans="1:7">
      <c r="A1346" s="139">
        <v>1345</v>
      </c>
      <c r="B1346" s="139" t="s">
        <v>3792</v>
      </c>
      <c r="C1346" s="139" t="s">
        <v>3794</v>
      </c>
      <c r="D1346" s="139" t="s">
        <v>3795</v>
      </c>
      <c r="E1346" s="139" t="s">
        <v>2335</v>
      </c>
      <c r="F1346" s="139" t="s">
        <v>2336</v>
      </c>
      <c r="G1346" s="139" t="s">
        <v>2298</v>
      </c>
    </row>
    <row r="1347" spans="1:7">
      <c r="A1347" s="139">
        <v>1346</v>
      </c>
      <c r="B1347" s="139" t="s">
        <v>3792</v>
      </c>
      <c r="C1347" s="139" t="s">
        <v>3794</v>
      </c>
      <c r="D1347" s="139" t="s">
        <v>3795</v>
      </c>
      <c r="E1347" s="139" t="s">
        <v>2337</v>
      </c>
      <c r="F1347" s="139" t="s">
        <v>2338</v>
      </c>
      <c r="G1347" s="139" t="s">
        <v>1609</v>
      </c>
    </row>
    <row r="1348" spans="1:7">
      <c r="A1348" s="139">
        <v>1347</v>
      </c>
      <c r="B1348" s="139" t="s">
        <v>3792</v>
      </c>
      <c r="C1348" s="139" t="s">
        <v>3794</v>
      </c>
      <c r="D1348" s="139" t="s">
        <v>3795</v>
      </c>
      <c r="E1348" s="139" t="s">
        <v>2339</v>
      </c>
      <c r="F1348" s="139" t="s">
        <v>2340</v>
      </c>
      <c r="G1348" s="139" t="s">
        <v>2298</v>
      </c>
    </row>
    <row r="1349" spans="1:7">
      <c r="A1349" s="139">
        <v>1348</v>
      </c>
      <c r="B1349" s="139" t="s">
        <v>3792</v>
      </c>
      <c r="C1349" s="139" t="s">
        <v>3794</v>
      </c>
      <c r="D1349" s="139" t="s">
        <v>3795</v>
      </c>
      <c r="E1349" s="139" t="s">
        <v>2341</v>
      </c>
      <c r="F1349" s="139" t="s">
        <v>2342</v>
      </c>
      <c r="G1349" s="139" t="s">
        <v>2298</v>
      </c>
    </row>
    <row r="1350" spans="1:7">
      <c r="A1350" s="139">
        <v>1349</v>
      </c>
      <c r="B1350" s="139" t="s">
        <v>3792</v>
      </c>
      <c r="C1350" s="139" t="s">
        <v>3794</v>
      </c>
      <c r="D1350" s="139" t="s">
        <v>3795</v>
      </c>
      <c r="E1350" s="139" t="s">
        <v>1761</v>
      </c>
      <c r="F1350" s="139" t="s">
        <v>1762</v>
      </c>
      <c r="G1350" s="139" t="s">
        <v>1763</v>
      </c>
    </row>
    <row r="1351" spans="1:7">
      <c r="A1351" s="139">
        <v>1350</v>
      </c>
      <c r="B1351" s="139" t="s">
        <v>3792</v>
      </c>
      <c r="C1351" s="139" t="s">
        <v>3794</v>
      </c>
      <c r="D1351" s="139" t="s">
        <v>3795</v>
      </c>
      <c r="E1351" s="139" t="s">
        <v>2303</v>
      </c>
      <c r="F1351" s="139" t="s">
        <v>2304</v>
      </c>
      <c r="G1351" s="139" t="s">
        <v>1522</v>
      </c>
    </row>
    <row r="1352" spans="1:7">
      <c r="A1352" s="139">
        <v>1351</v>
      </c>
      <c r="B1352" s="139" t="s">
        <v>3792</v>
      </c>
      <c r="C1352" s="139" t="s">
        <v>3794</v>
      </c>
      <c r="D1352" s="139" t="s">
        <v>3795</v>
      </c>
      <c r="E1352" s="139" t="s">
        <v>2343</v>
      </c>
      <c r="F1352" s="139" t="s">
        <v>1572</v>
      </c>
      <c r="G1352" s="139" t="s">
        <v>2344</v>
      </c>
    </row>
    <row r="1353" spans="1:7">
      <c r="A1353" s="139">
        <v>1352</v>
      </c>
      <c r="B1353" s="139" t="s">
        <v>3792</v>
      </c>
      <c r="C1353" s="139" t="s">
        <v>3794</v>
      </c>
      <c r="D1353" s="139" t="s">
        <v>3795</v>
      </c>
      <c r="E1353" s="139" t="s">
        <v>2345</v>
      </c>
      <c r="F1353" s="139" t="s">
        <v>2004</v>
      </c>
      <c r="G1353" s="139" t="s">
        <v>2346</v>
      </c>
    </row>
    <row r="1354" spans="1:7">
      <c r="A1354" s="139">
        <v>1353</v>
      </c>
      <c r="B1354" s="139" t="s">
        <v>3792</v>
      </c>
      <c r="C1354" s="139" t="s">
        <v>3796</v>
      </c>
      <c r="D1354" s="139" t="s">
        <v>3797</v>
      </c>
      <c r="E1354" s="139" t="s">
        <v>2296</v>
      </c>
      <c r="F1354" s="139" t="s">
        <v>2297</v>
      </c>
      <c r="G1354" s="139" t="s">
        <v>2298</v>
      </c>
    </row>
    <row r="1355" spans="1:7">
      <c r="A1355" s="139">
        <v>1354</v>
      </c>
      <c r="B1355" s="139" t="s">
        <v>3792</v>
      </c>
      <c r="C1355" s="139" t="s">
        <v>3796</v>
      </c>
      <c r="D1355" s="139" t="s">
        <v>3797</v>
      </c>
      <c r="E1355" s="139" t="s">
        <v>2347</v>
      </c>
      <c r="F1355" s="139" t="s">
        <v>2348</v>
      </c>
      <c r="G1355" s="139" t="s">
        <v>2298</v>
      </c>
    </row>
    <row r="1356" spans="1:7">
      <c r="A1356" s="139">
        <v>1355</v>
      </c>
      <c r="B1356" s="139" t="s">
        <v>3792</v>
      </c>
      <c r="C1356" s="139" t="s">
        <v>3796</v>
      </c>
      <c r="D1356" s="139" t="s">
        <v>3797</v>
      </c>
      <c r="E1356" s="139" t="s">
        <v>2299</v>
      </c>
      <c r="F1356" s="139" t="s">
        <v>2300</v>
      </c>
      <c r="G1356" s="139" t="s">
        <v>2298</v>
      </c>
    </row>
    <row r="1357" spans="1:7">
      <c r="A1357" s="139">
        <v>1356</v>
      </c>
      <c r="B1357" s="139" t="s">
        <v>3792</v>
      </c>
      <c r="C1357" s="139" t="s">
        <v>3796</v>
      </c>
      <c r="D1357" s="139" t="s">
        <v>3797</v>
      </c>
      <c r="E1357" s="139" t="s">
        <v>2257</v>
      </c>
      <c r="F1357" s="139" t="s">
        <v>2258</v>
      </c>
      <c r="G1357" s="139" t="s">
        <v>2253</v>
      </c>
    </row>
    <row r="1358" spans="1:7">
      <c r="A1358" s="139">
        <v>1357</v>
      </c>
      <c r="B1358" s="139" t="s">
        <v>3792</v>
      </c>
      <c r="C1358" s="139" t="s">
        <v>3796</v>
      </c>
      <c r="D1358" s="139" t="s">
        <v>3797</v>
      </c>
      <c r="E1358" s="139" t="s">
        <v>2301</v>
      </c>
      <c r="F1358" s="139" t="s">
        <v>2302</v>
      </c>
      <c r="G1358" s="139" t="s">
        <v>2298</v>
      </c>
    </row>
    <row r="1359" spans="1:7">
      <c r="A1359" s="139">
        <v>1358</v>
      </c>
      <c r="B1359" s="139" t="s">
        <v>3792</v>
      </c>
      <c r="C1359" s="139" t="s">
        <v>3796</v>
      </c>
      <c r="D1359" s="139" t="s">
        <v>3797</v>
      </c>
      <c r="E1359" s="139" t="s">
        <v>2319</v>
      </c>
      <c r="F1359" s="139" t="s">
        <v>2320</v>
      </c>
      <c r="G1359" s="139" t="s">
        <v>2298</v>
      </c>
    </row>
    <row r="1360" spans="1:7">
      <c r="A1360" s="139">
        <v>1359</v>
      </c>
      <c r="B1360" s="139" t="s">
        <v>3792</v>
      </c>
      <c r="C1360" s="139" t="s">
        <v>3796</v>
      </c>
      <c r="D1360" s="139" t="s">
        <v>3797</v>
      </c>
      <c r="E1360" s="139" t="s">
        <v>1712</v>
      </c>
      <c r="F1360" s="139" t="s">
        <v>1561</v>
      </c>
      <c r="G1360" s="139" t="s">
        <v>1713</v>
      </c>
    </row>
    <row r="1361" spans="1:7">
      <c r="A1361" s="139">
        <v>1360</v>
      </c>
      <c r="B1361" s="139" t="s">
        <v>3792</v>
      </c>
      <c r="C1361" s="139" t="s">
        <v>3796</v>
      </c>
      <c r="D1361" s="139" t="s">
        <v>3797</v>
      </c>
      <c r="E1361" s="139" t="s">
        <v>1550</v>
      </c>
      <c r="F1361" s="139" t="s">
        <v>1551</v>
      </c>
      <c r="G1361" s="139" t="s">
        <v>1552</v>
      </c>
    </row>
    <row r="1362" spans="1:7">
      <c r="A1362" s="139">
        <v>1361</v>
      </c>
      <c r="B1362" s="139" t="s">
        <v>3792</v>
      </c>
      <c r="C1362" s="139" t="s">
        <v>3796</v>
      </c>
      <c r="D1362" s="139" t="s">
        <v>3797</v>
      </c>
      <c r="E1362" s="139" t="s">
        <v>1511</v>
      </c>
      <c r="F1362" s="139" t="s">
        <v>1512</v>
      </c>
      <c r="G1362" s="139" t="s">
        <v>1513</v>
      </c>
    </row>
    <row r="1363" spans="1:7">
      <c r="A1363" s="139">
        <v>1362</v>
      </c>
      <c r="B1363" s="139" t="s">
        <v>3792</v>
      </c>
      <c r="C1363" s="139" t="s">
        <v>3796</v>
      </c>
      <c r="D1363" s="139" t="s">
        <v>3797</v>
      </c>
      <c r="E1363" s="139" t="s">
        <v>2333</v>
      </c>
      <c r="F1363" s="139" t="s">
        <v>2334</v>
      </c>
      <c r="G1363" s="139" t="s">
        <v>2298</v>
      </c>
    </row>
    <row r="1364" spans="1:7">
      <c r="A1364" s="139">
        <v>1363</v>
      </c>
      <c r="B1364" s="139" t="s">
        <v>3792</v>
      </c>
      <c r="C1364" s="139" t="s">
        <v>3796</v>
      </c>
      <c r="D1364" s="139" t="s">
        <v>3797</v>
      </c>
      <c r="E1364" s="139" t="s">
        <v>1761</v>
      </c>
      <c r="F1364" s="139" t="s">
        <v>1762</v>
      </c>
      <c r="G1364" s="139" t="s">
        <v>1763</v>
      </c>
    </row>
    <row r="1365" spans="1:7">
      <c r="A1365" s="139">
        <v>1364</v>
      </c>
      <c r="B1365" s="139" t="s">
        <v>3792</v>
      </c>
      <c r="C1365" s="139" t="s">
        <v>3796</v>
      </c>
      <c r="D1365" s="139" t="s">
        <v>3797</v>
      </c>
      <c r="E1365" s="139" t="s">
        <v>2303</v>
      </c>
      <c r="F1365" s="139" t="s">
        <v>2304</v>
      </c>
      <c r="G1365" s="139" t="s">
        <v>1522</v>
      </c>
    </row>
    <row r="1366" spans="1:7">
      <c r="A1366" s="139">
        <v>1365</v>
      </c>
      <c r="B1366" s="139" t="s">
        <v>3792</v>
      </c>
      <c r="C1366" s="139" t="s">
        <v>3796</v>
      </c>
      <c r="D1366" s="139" t="s">
        <v>3797</v>
      </c>
      <c r="E1366" s="139" t="s">
        <v>2343</v>
      </c>
      <c r="F1366" s="139" t="s">
        <v>1572</v>
      </c>
      <c r="G1366" s="139" t="s">
        <v>2344</v>
      </c>
    </row>
    <row r="1367" spans="1:7">
      <c r="A1367" s="139">
        <v>1366</v>
      </c>
      <c r="B1367" s="139" t="s">
        <v>3792</v>
      </c>
      <c r="C1367" s="139" t="s">
        <v>3796</v>
      </c>
      <c r="D1367" s="139" t="s">
        <v>3797</v>
      </c>
      <c r="E1367" s="139" t="s">
        <v>2345</v>
      </c>
      <c r="F1367" s="139" t="s">
        <v>2004</v>
      </c>
      <c r="G1367" s="139" t="s">
        <v>2346</v>
      </c>
    </row>
    <row r="1368" spans="1:7">
      <c r="A1368" s="139">
        <v>1367</v>
      </c>
      <c r="B1368" s="139" t="s">
        <v>3792</v>
      </c>
      <c r="C1368" s="139" t="s">
        <v>3798</v>
      </c>
      <c r="D1368" s="139" t="s">
        <v>3799</v>
      </c>
      <c r="E1368" s="139" t="s">
        <v>2296</v>
      </c>
      <c r="F1368" s="139" t="s">
        <v>2297</v>
      </c>
      <c r="G1368" s="139" t="s">
        <v>2298</v>
      </c>
    </row>
    <row r="1369" spans="1:7">
      <c r="A1369" s="139">
        <v>1368</v>
      </c>
      <c r="B1369" s="139" t="s">
        <v>3792</v>
      </c>
      <c r="C1369" s="139" t="s">
        <v>3798</v>
      </c>
      <c r="D1369" s="139" t="s">
        <v>3799</v>
      </c>
      <c r="E1369" s="139" t="s">
        <v>2299</v>
      </c>
      <c r="F1369" s="139" t="s">
        <v>2300</v>
      </c>
      <c r="G1369" s="139" t="s">
        <v>2298</v>
      </c>
    </row>
    <row r="1370" spans="1:7">
      <c r="A1370" s="139">
        <v>1369</v>
      </c>
      <c r="B1370" s="139" t="s">
        <v>3792</v>
      </c>
      <c r="C1370" s="139" t="s">
        <v>3798</v>
      </c>
      <c r="D1370" s="139" t="s">
        <v>3799</v>
      </c>
      <c r="E1370" s="139" t="s">
        <v>2257</v>
      </c>
      <c r="F1370" s="139" t="s">
        <v>2258</v>
      </c>
      <c r="G1370" s="139" t="s">
        <v>2253</v>
      </c>
    </row>
    <row r="1371" spans="1:7">
      <c r="A1371" s="139">
        <v>1370</v>
      </c>
      <c r="B1371" s="139" t="s">
        <v>3792</v>
      </c>
      <c r="C1371" s="139" t="s">
        <v>3798</v>
      </c>
      <c r="D1371" s="139" t="s">
        <v>3799</v>
      </c>
      <c r="E1371" s="139" t="s">
        <v>2349</v>
      </c>
      <c r="F1371" s="139" t="s">
        <v>2350</v>
      </c>
      <c r="G1371" s="139" t="s">
        <v>2298</v>
      </c>
    </row>
    <row r="1372" spans="1:7">
      <c r="A1372" s="139">
        <v>1371</v>
      </c>
      <c r="B1372" s="139" t="s">
        <v>3792</v>
      </c>
      <c r="C1372" s="139" t="s">
        <v>3798</v>
      </c>
      <c r="D1372" s="139" t="s">
        <v>3799</v>
      </c>
      <c r="E1372" s="139" t="s">
        <v>2301</v>
      </c>
      <c r="F1372" s="139" t="s">
        <v>2302</v>
      </c>
      <c r="G1372" s="139" t="s">
        <v>2298</v>
      </c>
    </row>
    <row r="1373" spans="1:7">
      <c r="A1373" s="139">
        <v>1372</v>
      </c>
      <c r="B1373" s="139" t="s">
        <v>3792</v>
      </c>
      <c r="C1373" s="139" t="s">
        <v>3798</v>
      </c>
      <c r="D1373" s="139" t="s">
        <v>3799</v>
      </c>
      <c r="E1373" s="139" t="s">
        <v>1712</v>
      </c>
      <c r="F1373" s="139" t="s">
        <v>1561</v>
      </c>
      <c r="G1373" s="139" t="s">
        <v>1713</v>
      </c>
    </row>
    <row r="1374" spans="1:7">
      <c r="A1374" s="139">
        <v>1373</v>
      </c>
      <c r="B1374" s="139" t="s">
        <v>3792</v>
      </c>
      <c r="C1374" s="139" t="s">
        <v>3798</v>
      </c>
      <c r="D1374" s="139" t="s">
        <v>3799</v>
      </c>
      <c r="E1374" s="139" t="s">
        <v>2351</v>
      </c>
      <c r="F1374" s="139" t="s">
        <v>2352</v>
      </c>
      <c r="G1374" s="139" t="s">
        <v>1543</v>
      </c>
    </row>
    <row r="1375" spans="1:7">
      <c r="A1375" s="139">
        <v>1374</v>
      </c>
      <c r="B1375" s="139" t="s">
        <v>3792</v>
      </c>
      <c r="C1375" s="139" t="s">
        <v>3798</v>
      </c>
      <c r="D1375" s="139" t="s">
        <v>3799</v>
      </c>
      <c r="E1375" s="139" t="s">
        <v>1550</v>
      </c>
      <c r="F1375" s="139" t="s">
        <v>1551</v>
      </c>
      <c r="G1375" s="139" t="s">
        <v>1552</v>
      </c>
    </row>
    <row r="1376" spans="1:7">
      <c r="A1376" s="139">
        <v>1375</v>
      </c>
      <c r="B1376" s="139" t="s">
        <v>3792</v>
      </c>
      <c r="C1376" s="139" t="s">
        <v>3798</v>
      </c>
      <c r="D1376" s="139" t="s">
        <v>3799</v>
      </c>
      <c r="E1376" s="139" t="s">
        <v>1511</v>
      </c>
      <c r="F1376" s="139" t="s">
        <v>1512</v>
      </c>
      <c r="G1376" s="139" t="s">
        <v>1513</v>
      </c>
    </row>
    <row r="1377" spans="1:7">
      <c r="A1377" s="139">
        <v>1376</v>
      </c>
      <c r="B1377" s="139" t="s">
        <v>3792</v>
      </c>
      <c r="C1377" s="139" t="s">
        <v>3798</v>
      </c>
      <c r="D1377" s="139" t="s">
        <v>3799</v>
      </c>
      <c r="E1377" s="139" t="s">
        <v>2333</v>
      </c>
      <c r="F1377" s="139" t="s">
        <v>2334</v>
      </c>
      <c r="G1377" s="139" t="s">
        <v>2298</v>
      </c>
    </row>
    <row r="1378" spans="1:7">
      <c r="A1378" s="139">
        <v>1377</v>
      </c>
      <c r="B1378" s="139" t="s">
        <v>3792</v>
      </c>
      <c r="C1378" s="139" t="s">
        <v>3798</v>
      </c>
      <c r="D1378" s="139" t="s">
        <v>3799</v>
      </c>
      <c r="E1378" s="139" t="s">
        <v>2353</v>
      </c>
      <c r="F1378" s="139" t="s">
        <v>2354</v>
      </c>
      <c r="G1378" s="139" t="s">
        <v>2355</v>
      </c>
    </row>
    <row r="1379" spans="1:7">
      <c r="A1379" s="139">
        <v>1378</v>
      </c>
      <c r="B1379" s="139" t="s">
        <v>3792</v>
      </c>
      <c r="C1379" s="139" t="s">
        <v>3798</v>
      </c>
      <c r="D1379" s="139" t="s">
        <v>3799</v>
      </c>
      <c r="E1379" s="139" t="s">
        <v>2356</v>
      </c>
      <c r="F1379" s="139" t="s">
        <v>2357</v>
      </c>
      <c r="G1379" s="139" t="s">
        <v>2358</v>
      </c>
    </row>
    <row r="1380" spans="1:7">
      <c r="A1380" s="139">
        <v>1379</v>
      </c>
      <c r="B1380" s="139" t="s">
        <v>3792</v>
      </c>
      <c r="C1380" s="139" t="s">
        <v>3798</v>
      </c>
      <c r="D1380" s="139" t="s">
        <v>3799</v>
      </c>
      <c r="E1380" s="139" t="s">
        <v>1761</v>
      </c>
      <c r="F1380" s="139" t="s">
        <v>1762</v>
      </c>
      <c r="G1380" s="139" t="s">
        <v>1763</v>
      </c>
    </row>
    <row r="1381" spans="1:7">
      <c r="A1381" s="139">
        <v>1380</v>
      </c>
      <c r="B1381" s="139" t="s">
        <v>3792</v>
      </c>
      <c r="C1381" s="139" t="s">
        <v>3798</v>
      </c>
      <c r="D1381" s="139" t="s">
        <v>3799</v>
      </c>
      <c r="E1381" s="139" t="s">
        <v>2303</v>
      </c>
      <c r="F1381" s="139" t="s">
        <v>2304</v>
      </c>
      <c r="G1381" s="139" t="s">
        <v>1522</v>
      </c>
    </row>
    <row r="1382" spans="1:7">
      <c r="A1382" s="139">
        <v>1381</v>
      </c>
      <c r="B1382" s="139" t="s">
        <v>3792</v>
      </c>
      <c r="C1382" s="139" t="s">
        <v>3798</v>
      </c>
      <c r="D1382" s="139" t="s">
        <v>3799</v>
      </c>
      <c r="E1382" s="139" t="s">
        <v>2343</v>
      </c>
      <c r="F1382" s="139" t="s">
        <v>1572</v>
      </c>
      <c r="G1382" s="139" t="s">
        <v>2344</v>
      </c>
    </row>
    <row r="1383" spans="1:7">
      <c r="A1383" s="139">
        <v>1382</v>
      </c>
      <c r="B1383" s="139" t="s">
        <v>3792</v>
      </c>
      <c r="C1383" s="139" t="s">
        <v>3798</v>
      </c>
      <c r="D1383" s="139" t="s">
        <v>3799</v>
      </c>
      <c r="E1383" s="139" t="s">
        <v>2359</v>
      </c>
      <c r="F1383" s="139" t="s">
        <v>2004</v>
      </c>
      <c r="G1383" s="139" t="s">
        <v>2360</v>
      </c>
    </row>
    <row r="1384" spans="1:7">
      <c r="A1384" s="139">
        <v>1383</v>
      </c>
      <c r="B1384" s="139" t="s">
        <v>3792</v>
      </c>
      <c r="C1384" s="139" t="s">
        <v>3798</v>
      </c>
      <c r="D1384" s="139" t="s">
        <v>3799</v>
      </c>
      <c r="E1384" s="139" t="s">
        <v>2345</v>
      </c>
      <c r="F1384" s="139" t="s">
        <v>2004</v>
      </c>
      <c r="G1384" s="139" t="s">
        <v>2346</v>
      </c>
    </row>
    <row r="1385" spans="1:7">
      <c r="A1385" s="139">
        <v>1384</v>
      </c>
      <c r="B1385" s="139" t="s">
        <v>3792</v>
      </c>
      <c r="C1385" s="139" t="s">
        <v>3800</v>
      </c>
      <c r="D1385" s="139" t="s">
        <v>3801</v>
      </c>
      <c r="E1385" s="139" t="s">
        <v>2296</v>
      </c>
      <c r="F1385" s="139" t="s">
        <v>2297</v>
      </c>
      <c r="G1385" s="139" t="s">
        <v>2298</v>
      </c>
    </row>
    <row r="1386" spans="1:7">
      <c r="A1386" s="139">
        <v>1385</v>
      </c>
      <c r="B1386" s="139" t="s">
        <v>3792</v>
      </c>
      <c r="C1386" s="139" t="s">
        <v>3800</v>
      </c>
      <c r="D1386" s="139" t="s">
        <v>3801</v>
      </c>
      <c r="E1386" s="139" t="s">
        <v>2299</v>
      </c>
      <c r="F1386" s="139" t="s">
        <v>2300</v>
      </c>
      <c r="G1386" s="139" t="s">
        <v>2298</v>
      </c>
    </row>
    <row r="1387" spans="1:7">
      <c r="A1387" s="139">
        <v>1386</v>
      </c>
      <c r="B1387" s="139" t="s">
        <v>3792</v>
      </c>
      <c r="C1387" s="139" t="s">
        <v>3800</v>
      </c>
      <c r="D1387" s="139" t="s">
        <v>3801</v>
      </c>
      <c r="E1387" s="139" t="s">
        <v>2257</v>
      </c>
      <c r="F1387" s="139" t="s">
        <v>2258</v>
      </c>
      <c r="G1387" s="139" t="s">
        <v>2253</v>
      </c>
    </row>
    <row r="1388" spans="1:7">
      <c r="A1388" s="139">
        <v>1387</v>
      </c>
      <c r="B1388" s="139" t="s">
        <v>3792</v>
      </c>
      <c r="C1388" s="139" t="s">
        <v>3800</v>
      </c>
      <c r="D1388" s="139" t="s">
        <v>3801</v>
      </c>
      <c r="E1388" s="139" t="s">
        <v>2361</v>
      </c>
      <c r="F1388" s="139" t="s">
        <v>2362</v>
      </c>
      <c r="G1388" s="139" t="s">
        <v>2298</v>
      </c>
    </row>
    <row r="1389" spans="1:7">
      <c r="A1389" s="139">
        <v>1388</v>
      </c>
      <c r="B1389" s="139" t="s">
        <v>3792</v>
      </c>
      <c r="C1389" s="139" t="s">
        <v>3800</v>
      </c>
      <c r="D1389" s="139" t="s">
        <v>3801</v>
      </c>
      <c r="E1389" s="139" t="s">
        <v>2301</v>
      </c>
      <c r="F1389" s="139" t="s">
        <v>2302</v>
      </c>
      <c r="G1389" s="139" t="s">
        <v>2298</v>
      </c>
    </row>
    <row r="1390" spans="1:7">
      <c r="A1390" s="139">
        <v>1389</v>
      </c>
      <c r="B1390" s="139" t="s">
        <v>3792</v>
      </c>
      <c r="C1390" s="139" t="s">
        <v>3800</v>
      </c>
      <c r="D1390" s="139" t="s">
        <v>3801</v>
      </c>
      <c r="E1390" s="139" t="s">
        <v>1712</v>
      </c>
      <c r="F1390" s="139" t="s">
        <v>1561</v>
      </c>
      <c r="G1390" s="139" t="s">
        <v>1713</v>
      </c>
    </row>
    <row r="1391" spans="1:7">
      <c r="A1391" s="139">
        <v>1390</v>
      </c>
      <c r="B1391" s="139" t="s">
        <v>3792</v>
      </c>
      <c r="C1391" s="139" t="s">
        <v>3800</v>
      </c>
      <c r="D1391" s="139" t="s">
        <v>3801</v>
      </c>
      <c r="E1391" s="139" t="s">
        <v>1550</v>
      </c>
      <c r="F1391" s="139" t="s">
        <v>1551</v>
      </c>
      <c r="G1391" s="139" t="s">
        <v>1552</v>
      </c>
    </row>
    <row r="1392" spans="1:7">
      <c r="A1392" s="139">
        <v>1391</v>
      </c>
      <c r="B1392" s="139" t="s">
        <v>3792</v>
      </c>
      <c r="C1392" s="139" t="s">
        <v>3800</v>
      </c>
      <c r="D1392" s="139" t="s">
        <v>3801</v>
      </c>
      <c r="E1392" s="139" t="s">
        <v>1511</v>
      </c>
      <c r="F1392" s="139" t="s">
        <v>1512</v>
      </c>
      <c r="G1392" s="139" t="s">
        <v>1513</v>
      </c>
    </row>
    <row r="1393" spans="1:7">
      <c r="A1393" s="139">
        <v>1392</v>
      </c>
      <c r="B1393" s="139" t="s">
        <v>3792</v>
      </c>
      <c r="C1393" s="139" t="s">
        <v>3800</v>
      </c>
      <c r="D1393" s="139" t="s">
        <v>3801</v>
      </c>
      <c r="E1393" s="139" t="s">
        <v>2363</v>
      </c>
      <c r="F1393" s="139" t="s">
        <v>2364</v>
      </c>
      <c r="G1393" s="139" t="s">
        <v>2298</v>
      </c>
    </row>
    <row r="1394" spans="1:7">
      <c r="A1394" s="139">
        <v>1393</v>
      </c>
      <c r="B1394" s="139" t="s">
        <v>3792</v>
      </c>
      <c r="C1394" s="139" t="s">
        <v>3800</v>
      </c>
      <c r="D1394" s="139" t="s">
        <v>3801</v>
      </c>
      <c r="E1394" s="139" t="s">
        <v>1761</v>
      </c>
      <c r="F1394" s="139" t="s">
        <v>1762</v>
      </c>
      <c r="G1394" s="139" t="s">
        <v>1763</v>
      </c>
    </row>
    <row r="1395" spans="1:7">
      <c r="A1395" s="139">
        <v>1394</v>
      </c>
      <c r="B1395" s="139" t="s">
        <v>3792</v>
      </c>
      <c r="C1395" s="139" t="s">
        <v>3800</v>
      </c>
      <c r="D1395" s="139" t="s">
        <v>3801</v>
      </c>
      <c r="E1395" s="139" t="s">
        <v>2303</v>
      </c>
      <c r="F1395" s="139" t="s">
        <v>2304</v>
      </c>
      <c r="G1395" s="139" t="s">
        <v>1522</v>
      </c>
    </row>
    <row r="1396" spans="1:7">
      <c r="A1396" s="139">
        <v>1395</v>
      </c>
      <c r="B1396" s="139" t="s">
        <v>3792</v>
      </c>
      <c r="C1396" s="139" t="s">
        <v>3800</v>
      </c>
      <c r="D1396" s="139" t="s">
        <v>3801</v>
      </c>
      <c r="E1396" s="139" t="s">
        <v>2343</v>
      </c>
      <c r="F1396" s="139" t="s">
        <v>1572</v>
      </c>
      <c r="G1396" s="139" t="s">
        <v>2344</v>
      </c>
    </row>
    <row r="1397" spans="1:7">
      <c r="A1397" s="139">
        <v>1396</v>
      </c>
      <c r="B1397" s="139" t="s">
        <v>3792</v>
      </c>
      <c r="C1397" s="139" t="s">
        <v>3800</v>
      </c>
      <c r="D1397" s="139" t="s">
        <v>3801</v>
      </c>
      <c r="E1397" s="139" t="s">
        <v>2345</v>
      </c>
      <c r="F1397" s="139" t="s">
        <v>2004</v>
      </c>
      <c r="G1397" s="139" t="s">
        <v>2346</v>
      </c>
    </row>
    <row r="1398" spans="1:7">
      <c r="A1398" s="139">
        <v>1397</v>
      </c>
      <c r="B1398" s="139" t="s">
        <v>3792</v>
      </c>
      <c r="C1398" s="139" t="s">
        <v>3802</v>
      </c>
      <c r="D1398" s="139" t="s">
        <v>3803</v>
      </c>
      <c r="E1398" s="139" t="s">
        <v>2296</v>
      </c>
      <c r="F1398" s="139" t="s">
        <v>2297</v>
      </c>
      <c r="G1398" s="139" t="s">
        <v>2298</v>
      </c>
    </row>
    <row r="1399" spans="1:7">
      <c r="A1399" s="139">
        <v>1398</v>
      </c>
      <c r="B1399" s="139" t="s">
        <v>3792</v>
      </c>
      <c r="C1399" s="139" t="s">
        <v>3802</v>
      </c>
      <c r="D1399" s="139" t="s">
        <v>3803</v>
      </c>
      <c r="E1399" s="139" t="s">
        <v>2254</v>
      </c>
      <c r="F1399" s="139" t="s">
        <v>2255</v>
      </c>
      <c r="G1399" s="139" t="s">
        <v>2256</v>
      </c>
    </row>
    <row r="1400" spans="1:7">
      <c r="A1400" s="139">
        <v>1399</v>
      </c>
      <c r="B1400" s="139" t="s">
        <v>3792</v>
      </c>
      <c r="C1400" s="139" t="s">
        <v>3802</v>
      </c>
      <c r="D1400" s="139" t="s">
        <v>3803</v>
      </c>
      <c r="E1400" s="139" t="s">
        <v>2299</v>
      </c>
      <c r="F1400" s="139" t="s">
        <v>2300</v>
      </c>
      <c r="G1400" s="139" t="s">
        <v>2298</v>
      </c>
    </row>
    <row r="1401" spans="1:7">
      <c r="A1401" s="139">
        <v>1400</v>
      </c>
      <c r="B1401" s="139" t="s">
        <v>3792</v>
      </c>
      <c r="C1401" s="139" t="s">
        <v>3802</v>
      </c>
      <c r="D1401" s="139" t="s">
        <v>3803</v>
      </c>
      <c r="E1401" s="139" t="s">
        <v>2257</v>
      </c>
      <c r="F1401" s="139" t="s">
        <v>2258</v>
      </c>
      <c r="G1401" s="139" t="s">
        <v>2253</v>
      </c>
    </row>
    <row r="1402" spans="1:7">
      <c r="A1402" s="139">
        <v>1401</v>
      </c>
      <c r="B1402" s="139" t="s">
        <v>3792</v>
      </c>
      <c r="C1402" s="139" t="s">
        <v>3802</v>
      </c>
      <c r="D1402" s="139" t="s">
        <v>3803</v>
      </c>
      <c r="E1402" s="139" t="s">
        <v>2301</v>
      </c>
      <c r="F1402" s="139" t="s">
        <v>2302</v>
      </c>
      <c r="G1402" s="139" t="s">
        <v>2298</v>
      </c>
    </row>
    <row r="1403" spans="1:7">
      <c r="A1403" s="139">
        <v>1402</v>
      </c>
      <c r="B1403" s="139" t="s">
        <v>3792</v>
      </c>
      <c r="C1403" s="139" t="s">
        <v>3802</v>
      </c>
      <c r="D1403" s="139" t="s">
        <v>3803</v>
      </c>
      <c r="E1403" s="139" t="s">
        <v>1712</v>
      </c>
      <c r="F1403" s="139" t="s">
        <v>1561</v>
      </c>
      <c r="G1403" s="139" t="s">
        <v>1713</v>
      </c>
    </row>
    <row r="1404" spans="1:7">
      <c r="A1404" s="139">
        <v>1403</v>
      </c>
      <c r="B1404" s="139" t="s">
        <v>3792</v>
      </c>
      <c r="C1404" s="139" t="s">
        <v>3802</v>
      </c>
      <c r="D1404" s="139" t="s">
        <v>3803</v>
      </c>
      <c r="E1404" s="139" t="s">
        <v>1550</v>
      </c>
      <c r="F1404" s="139" t="s">
        <v>1551</v>
      </c>
      <c r="G1404" s="139" t="s">
        <v>1552</v>
      </c>
    </row>
    <row r="1405" spans="1:7">
      <c r="A1405" s="139">
        <v>1404</v>
      </c>
      <c r="B1405" s="139" t="s">
        <v>3792</v>
      </c>
      <c r="C1405" s="139" t="s">
        <v>3802</v>
      </c>
      <c r="D1405" s="139" t="s">
        <v>3803</v>
      </c>
      <c r="E1405" s="139" t="s">
        <v>1511</v>
      </c>
      <c r="F1405" s="139" t="s">
        <v>1512</v>
      </c>
      <c r="G1405" s="139" t="s">
        <v>1513</v>
      </c>
    </row>
    <row r="1406" spans="1:7">
      <c r="A1406" s="139">
        <v>1405</v>
      </c>
      <c r="B1406" s="139" t="s">
        <v>3792</v>
      </c>
      <c r="C1406" s="139" t="s">
        <v>3802</v>
      </c>
      <c r="D1406" s="139" t="s">
        <v>3803</v>
      </c>
      <c r="E1406" s="139" t="s">
        <v>1761</v>
      </c>
      <c r="F1406" s="139" t="s">
        <v>1762</v>
      </c>
      <c r="G1406" s="139" t="s">
        <v>1763</v>
      </c>
    </row>
    <row r="1407" spans="1:7">
      <c r="A1407" s="139">
        <v>1406</v>
      </c>
      <c r="B1407" s="139" t="s">
        <v>3792</v>
      </c>
      <c r="C1407" s="139" t="s">
        <v>3802</v>
      </c>
      <c r="D1407" s="139" t="s">
        <v>3803</v>
      </c>
      <c r="E1407" s="139" t="s">
        <v>2303</v>
      </c>
      <c r="F1407" s="139" t="s">
        <v>2304</v>
      </c>
      <c r="G1407" s="139" t="s">
        <v>1522</v>
      </c>
    </row>
    <row r="1408" spans="1:7">
      <c r="A1408" s="139">
        <v>1407</v>
      </c>
      <c r="B1408" s="139" t="s">
        <v>3792</v>
      </c>
      <c r="C1408" s="139" t="s">
        <v>3802</v>
      </c>
      <c r="D1408" s="139" t="s">
        <v>3803</v>
      </c>
      <c r="E1408" s="139" t="s">
        <v>2343</v>
      </c>
      <c r="F1408" s="139" t="s">
        <v>1572</v>
      </c>
      <c r="G1408" s="139" t="s">
        <v>2344</v>
      </c>
    </row>
    <row r="1409" spans="1:7">
      <c r="A1409" s="139">
        <v>1408</v>
      </c>
      <c r="B1409" s="139" t="s">
        <v>3792</v>
      </c>
      <c r="C1409" s="139" t="s">
        <v>3802</v>
      </c>
      <c r="D1409" s="139" t="s">
        <v>3803</v>
      </c>
      <c r="E1409" s="139" t="s">
        <v>2345</v>
      </c>
      <c r="F1409" s="139" t="s">
        <v>2004</v>
      </c>
      <c r="G1409" s="139" t="s">
        <v>2346</v>
      </c>
    </row>
    <row r="1410" spans="1:7">
      <c r="A1410" s="139">
        <v>1409</v>
      </c>
      <c r="B1410" s="139" t="s">
        <v>3792</v>
      </c>
      <c r="C1410" s="139" t="s">
        <v>3804</v>
      </c>
      <c r="D1410" s="139" t="s">
        <v>3805</v>
      </c>
      <c r="E1410" s="139" t="s">
        <v>2296</v>
      </c>
      <c r="F1410" s="139" t="s">
        <v>2297</v>
      </c>
      <c r="G1410" s="139" t="s">
        <v>2298</v>
      </c>
    </row>
    <row r="1411" spans="1:7">
      <c r="A1411" s="139">
        <v>1410</v>
      </c>
      <c r="B1411" s="139" t="s">
        <v>3792</v>
      </c>
      <c r="C1411" s="139" t="s">
        <v>3804</v>
      </c>
      <c r="D1411" s="139" t="s">
        <v>3805</v>
      </c>
      <c r="E1411" s="139" t="s">
        <v>2299</v>
      </c>
      <c r="F1411" s="139" t="s">
        <v>2300</v>
      </c>
      <c r="G1411" s="139" t="s">
        <v>2298</v>
      </c>
    </row>
    <row r="1412" spans="1:7">
      <c r="A1412" s="139">
        <v>1411</v>
      </c>
      <c r="B1412" s="139" t="s">
        <v>3792</v>
      </c>
      <c r="C1412" s="139" t="s">
        <v>3804</v>
      </c>
      <c r="D1412" s="139" t="s">
        <v>3805</v>
      </c>
      <c r="E1412" s="139" t="s">
        <v>2257</v>
      </c>
      <c r="F1412" s="139" t="s">
        <v>2258</v>
      </c>
      <c r="G1412" s="139" t="s">
        <v>2253</v>
      </c>
    </row>
    <row r="1413" spans="1:7">
      <c r="A1413" s="139">
        <v>1412</v>
      </c>
      <c r="B1413" s="139" t="s">
        <v>3792</v>
      </c>
      <c r="C1413" s="139" t="s">
        <v>3804</v>
      </c>
      <c r="D1413" s="139" t="s">
        <v>3805</v>
      </c>
      <c r="E1413" s="139" t="s">
        <v>2365</v>
      </c>
      <c r="F1413" s="139" t="s">
        <v>2366</v>
      </c>
      <c r="G1413" s="139" t="s">
        <v>2298</v>
      </c>
    </row>
    <row r="1414" spans="1:7">
      <c r="A1414" s="139">
        <v>1413</v>
      </c>
      <c r="B1414" s="139" t="s">
        <v>3792</v>
      </c>
      <c r="C1414" s="139" t="s">
        <v>3804</v>
      </c>
      <c r="D1414" s="139" t="s">
        <v>3805</v>
      </c>
      <c r="E1414" s="139" t="s">
        <v>2301</v>
      </c>
      <c r="F1414" s="139" t="s">
        <v>2302</v>
      </c>
      <c r="G1414" s="139" t="s">
        <v>2298</v>
      </c>
    </row>
    <row r="1415" spans="1:7">
      <c r="A1415" s="139">
        <v>1414</v>
      </c>
      <c r="B1415" s="139" t="s">
        <v>3792</v>
      </c>
      <c r="C1415" s="139" t="s">
        <v>3804</v>
      </c>
      <c r="D1415" s="139" t="s">
        <v>3805</v>
      </c>
      <c r="E1415" s="139" t="s">
        <v>1712</v>
      </c>
      <c r="F1415" s="139" t="s">
        <v>1561</v>
      </c>
      <c r="G1415" s="139" t="s">
        <v>1713</v>
      </c>
    </row>
    <row r="1416" spans="1:7">
      <c r="A1416" s="139">
        <v>1415</v>
      </c>
      <c r="B1416" s="139" t="s">
        <v>3792</v>
      </c>
      <c r="C1416" s="139" t="s">
        <v>3804</v>
      </c>
      <c r="D1416" s="139" t="s">
        <v>3805</v>
      </c>
      <c r="E1416" s="139" t="s">
        <v>1550</v>
      </c>
      <c r="F1416" s="139" t="s">
        <v>1551</v>
      </c>
      <c r="G1416" s="139" t="s">
        <v>1552</v>
      </c>
    </row>
    <row r="1417" spans="1:7">
      <c r="A1417" s="139">
        <v>1416</v>
      </c>
      <c r="B1417" s="139" t="s">
        <v>3792</v>
      </c>
      <c r="C1417" s="139" t="s">
        <v>3804</v>
      </c>
      <c r="D1417" s="139" t="s">
        <v>3805</v>
      </c>
      <c r="E1417" s="139" t="s">
        <v>1511</v>
      </c>
      <c r="F1417" s="139" t="s">
        <v>1512</v>
      </c>
      <c r="G1417" s="139" t="s">
        <v>1513</v>
      </c>
    </row>
    <row r="1418" spans="1:7">
      <c r="A1418" s="139">
        <v>1417</v>
      </c>
      <c r="B1418" s="139" t="s">
        <v>3792</v>
      </c>
      <c r="C1418" s="139" t="s">
        <v>3804</v>
      </c>
      <c r="D1418" s="139" t="s">
        <v>3805</v>
      </c>
      <c r="E1418" s="139" t="s">
        <v>2367</v>
      </c>
      <c r="F1418" s="139" t="s">
        <v>2368</v>
      </c>
      <c r="G1418" s="139" t="s">
        <v>2298</v>
      </c>
    </row>
    <row r="1419" spans="1:7">
      <c r="A1419" s="139">
        <v>1418</v>
      </c>
      <c r="B1419" s="139" t="s">
        <v>3792</v>
      </c>
      <c r="C1419" s="139" t="s">
        <v>3804</v>
      </c>
      <c r="D1419" s="139" t="s">
        <v>3805</v>
      </c>
      <c r="E1419" s="139" t="s">
        <v>2369</v>
      </c>
      <c r="F1419" s="139" t="s">
        <v>2370</v>
      </c>
      <c r="G1419" s="139" t="s">
        <v>2298</v>
      </c>
    </row>
    <row r="1420" spans="1:7">
      <c r="A1420" s="139">
        <v>1419</v>
      </c>
      <c r="B1420" s="139" t="s">
        <v>3792</v>
      </c>
      <c r="C1420" s="139" t="s">
        <v>3804</v>
      </c>
      <c r="D1420" s="139" t="s">
        <v>3805</v>
      </c>
      <c r="E1420" s="139" t="s">
        <v>1761</v>
      </c>
      <c r="F1420" s="139" t="s">
        <v>1762</v>
      </c>
      <c r="G1420" s="139" t="s">
        <v>1763</v>
      </c>
    </row>
    <row r="1421" spans="1:7">
      <c r="A1421" s="139">
        <v>1420</v>
      </c>
      <c r="B1421" s="139" t="s">
        <v>3792</v>
      </c>
      <c r="C1421" s="139" t="s">
        <v>3804</v>
      </c>
      <c r="D1421" s="139" t="s">
        <v>3805</v>
      </c>
      <c r="E1421" s="139" t="s">
        <v>2303</v>
      </c>
      <c r="F1421" s="139" t="s">
        <v>2304</v>
      </c>
      <c r="G1421" s="139" t="s">
        <v>1522</v>
      </c>
    </row>
    <row r="1422" spans="1:7">
      <c r="A1422" s="139">
        <v>1421</v>
      </c>
      <c r="B1422" s="139" t="s">
        <v>3792</v>
      </c>
      <c r="C1422" s="139" t="s">
        <v>3804</v>
      </c>
      <c r="D1422" s="139" t="s">
        <v>3805</v>
      </c>
      <c r="E1422" s="139" t="s">
        <v>2343</v>
      </c>
      <c r="F1422" s="139" t="s">
        <v>1572</v>
      </c>
      <c r="G1422" s="139" t="s">
        <v>2344</v>
      </c>
    </row>
    <row r="1423" spans="1:7">
      <c r="A1423" s="139">
        <v>1422</v>
      </c>
      <c r="B1423" s="139" t="s">
        <v>3792</v>
      </c>
      <c r="C1423" s="139" t="s">
        <v>3804</v>
      </c>
      <c r="D1423" s="139" t="s">
        <v>3805</v>
      </c>
      <c r="E1423" s="139" t="s">
        <v>2345</v>
      </c>
      <c r="F1423" s="139" t="s">
        <v>2004</v>
      </c>
      <c r="G1423" s="139" t="s">
        <v>2346</v>
      </c>
    </row>
    <row r="1424" spans="1:7">
      <c r="A1424" s="139">
        <v>1423</v>
      </c>
      <c r="B1424" s="139" t="s">
        <v>3792</v>
      </c>
      <c r="C1424" s="139" t="s">
        <v>3806</v>
      </c>
      <c r="D1424" s="139" t="s">
        <v>3807</v>
      </c>
      <c r="E1424" s="139" t="s">
        <v>2296</v>
      </c>
      <c r="F1424" s="139" t="s">
        <v>2297</v>
      </c>
      <c r="G1424" s="139" t="s">
        <v>2298</v>
      </c>
    </row>
    <row r="1425" spans="1:7">
      <c r="A1425" s="139">
        <v>1424</v>
      </c>
      <c r="B1425" s="139" t="s">
        <v>3792</v>
      </c>
      <c r="C1425" s="139" t="s">
        <v>3806</v>
      </c>
      <c r="D1425" s="139" t="s">
        <v>3807</v>
      </c>
      <c r="E1425" s="139" t="s">
        <v>2254</v>
      </c>
      <c r="F1425" s="139" t="s">
        <v>2255</v>
      </c>
      <c r="G1425" s="139" t="s">
        <v>2256</v>
      </c>
    </row>
    <row r="1426" spans="1:7">
      <c r="A1426" s="139">
        <v>1425</v>
      </c>
      <c r="B1426" s="139" t="s">
        <v>3792</v>
      </c>
      <c r="C1426" s="139" t="s">
        <v>3806</v>
      </c>
      <c r="D1426" s="139" t="s">
        <v>3807</v>
      </c>
      <c r="E1426" s="139" t="s">
        <v>2299</v>
      </c>
      <c r="F1426" s="139" t="s">
        <v>2300</v>
      </c>
      <c r="G1426" s="139" t="s">
        <v>2298</v>
      </c>
    </row>
    <row r="1427" spans="1:7">
      <c r="A1427" s="139">
        <v>1426</v>
      </c>
      <c r="B1427" s="139" t="s">
        <v>3792</v>
      </c>
      <c r="C1427" s="139" t="s">
        <v>3806</v>
      </c>
      <c r="D1427" s="139" t="s">
        <v>3807</v>
      </c>
      <c r="E1427" s="139" t="s">
        <v>2257</v>
      </c>
      <c r="F1427" s="139" t="s">
        <v>2258</v>
      </c>
      <c r="G1427" s="139" t="s">
        <v>2253</v>
      </c>
    </row>
    <row r="1428" spans="1:7">
      <c r="A1428" s="139">
        <v>1427</v>
      </c>
      <c r="B1428" s="139" t="s">
        <v>3792</v>
      </c>
      <c r="C1428" s="139" t="s">
        <v>3806</v>
      </c>
      <c r="D1428" s="139" t="s">
        <v>3807</v>
      </c>
      <c r="E1428" s="139" t="s">
        <v>2371</v>
      </c>
      <c r="F1428" s="139" t="s">
        <v>2372</v>
      </c>
      <c r="G1428" s="139" t="s">
        <v>2298</v>
      </c>
    </row>
    <row r="1429" spans="1:7">
      <c r="A1429" s="139">
        <v>1428</v>
      </c>
      <c r="B1429" s="139" t="s">
        <v>3792</v>
      </c>
      <c r="C1429" s="139" t="s">
        <v>3806</v>
      </c>
      <c r="D1429" s="139" t="s">
        <v>3807</v>
      </c>
      <c r="E1429" s="139" t="s">
        <v>2373</v>
      </c>
      <c r="F1429" s="139" t="s">
        <v>2374</v>
      </c>
      <c r="G1429" s="139" t="s">
        <v>2298</v>
      </c>
    </row>
    <row r="1430" spans="1:7">
      <c r="A1430" s="139">
        <v>1429</v>
      </c>
      <c r="B1430" s="139" t="s">
        <v>3792</v>
      </c>
      <c r="C1430" s="139" t="s">
        <v>3806</v>
      </c>
      <c r="D1430" s="139" t="s">
        <v>3807</v>
      </c>
      <c r="E1430" s="139" t="s">
        <v>2301</v>
      </c>
      <c r="F1430" s="139" t="s">
        <v>2302</v>
      </c>
      <c r="G1430" s="139" t="s">
        <v>2298</v>
      </c>
    </row>
    <row r="1431" spans="1:7">
      <c r="A1431" s="139">
        <v>1430</v>
      </c>
      <c r="B1431" s="139" t="s">
        <v>3792</v>
      </c>
      <c r="C1431" s="139" t="s">
        <v>3806</v>
      </c>
      <c r="D1431" s="139" t="s">
        <v>3807</v>
      </c>
      <c r="E1431" s="139" t="s">
        <v>1712</v>
      </c>
      <c r="F1431" s="139" t="s">
        <v>1561</v>
      </c>
      <c r="G1431" s="139" t="s">
        <v>1713</v>
      </c>
    </row>
    <row r="1432" spans="1:7">
      <c r="A1432" s="139">
        <v>1431</v>
      </c>
      <c r="B1432" s="139" t="s">
        <v>3792</v>
      </c>
      <c r="C1432" s="139" t="s">
        <v>3806</v>
      </c>
      <c r="D1432" s="139" t="s">
        <v>3807</v>
      </c>
      <c r="E1432" s="139" t="s">
        <v>2375</v>
      </c>
      <c r="F1432" s="139" t="s">
        <v>2376</v>
      </c>
      <c r="G1432" s="139" t="s">
        <v>2298</v>
      </c>
    </row>
    <row r="1433" spans="1:7">
      <c r="A1433" s="139">
        <v>1432</v>
      </c>
      <c r="B1433" s="139" t="s">
        <v>3792</v>
      </c>
      <c r="C1433" s="139" t="s">
        <v>3806</v>
      </c>
      <c r="D1433" s="139" t="s">
        <v>3807</v>
      </c>
      <c r="E1433" s="139" t="s">
        <v>2377</v>
      </c>
      <c r="F1433" s="139" t="s">
        <v>2378</v>
      </c>
      <c r="G1433" s="139" t="s">
        <v>2298</v>
      </c>
    </row>
    <row r="1434" spans="1:7">
      <c r="A1434" s="139">
        <v>1433</v>
      </c>
      <c r="B1434" s="139" t="s">
        <v>3792</v>
      </c>
      <c r="C1434" s="139" t="s">
        <v>3806</v>
      </c>
      <c r="D1434" s="139" t="s">
        <v>3807</v>
      </c>
      <c r="E1434" s="139" t="s">
        <v>1550</v>
      </c>
      <c r="F1434" s="139" t="s">
        <v>1551</v>
      </c>
      <c r="G1434" s="139" t="s">
        <v>1552</v>
      </c>
    </row>
    <row r="1435" spans="1:7">
      <c r="A1435" s="139">
        <v>1434</v>
      </c>
      <c r="B1435" s="139" t="s">
        <v>3792</v>
      </c>
      <c r="C1435" s="139" t="s">
        <v>3806</v>
      </c>
      <c r="D1435" s="139" t="s">
        <v>3807</v>
      </c>
      <c r="E1435" s="139" t="s">
        <v>1511</v>
      </c>
      <c r="F1435" s="139" t="s">
        <v>1512</v>
      </c>
      <c r="G1435" s="139" t="s">
        <v>1513</v>
      </c>
    </row>
    <row r="1436" spans="1:7">
      <c r="A1436" s="139">
        <v>1435</v>
      </c>
      <c r="B1436" s="139" t="s">
        <v>3792</v>
      </c>
      <c r="C1436" s="139" t="s">
        <v>3806</v>
      </c>
      <c r="D1436" s="139" t="s">
        <v>3807</v>
      </c>
      <c r="E1436" s="139" t="s">
        <v>1761</v>
      </c>
      <c r="F1436" s="139" t="s">
        <v>1762</v>
      </c>
      <c r="G1436" s="139" t="s">
        <v>1763</v>
      </c>
    </row>
    <row r="1437" spans="1:7">
      <c r="A1437" s="139">
        <v>1436</v>
      </c>
      <c r="B1437" s="139" t="s">
        <v>3792</v>
      </c>
      <c r="C1437" s="139" t="s">
        <v>3806</v>
      </c>
      <c r="D1437" s="139" t="s">
        <v>3807</v>
      </c>
      <c r="E1437" s="139" t="s">
        <v>2303</v>
      </c>
      <c r="F1437" s="139" t="s">
        <v>2304</v>
      </c>
      <c r="G1437" s="139" t="s">
        <v>1522</v>
      </c>
    </row>
    <row r="1438" spans="1:7">
      <c r="A1438" s="139">
        <v>1437</v>
      </c>
      <c r="B1438" s="139" t="s">
        <v>3792</v>
      </c>
      <c r="C1438" s="139" t="s">
        <v>3806</v>
      </c>
      <c r="D1438" s="139" t="s">
        <v>3807</v>
      </c>
      <c r="E1438" s="139" t="s">
        <v>2343</v>
      </c>
      <c r="F1438" s="139" t="s">
        <v>1572</v>
      </c>
      <c r="G1438" s="139" t="s">
        <v>2344</v>
      </c>
    </row>
    <row r="1439" spans="1:7">
      <c r="A1439" s="139">
        <v>1438</v>
      </c>
      <c r="B1439" s="139" t="s">
        <v>3792</v>
      </c>
      <c r="C1439" s="139" t="s">
        <v>3806</v>
      </c>
      <c r="D1439" s="139" t="s">
        <v>3807</v>
      </c>
      <c r="E1439" s="139" t="s">
        <v>2345</v>
      </c>
      <c r="F1439" s="139" t="s">
        <v>2004</v>
      </c>
      <c r="G1439" s="139" t="s">
        <v>2346</v>
      </c>
    </row>
    <row r="1440" spans="1:7">
      <c r="A1440" s="139">
        <v>1439</v>
      </c>
      <c r="B1440" s="139" t="s">
        <v>3792</v>
      </c>
      <c r="C1440" s="139" t="s">
        <v>3808</v>
      </c>
      <c r="D1440" s="139" t="s">
        <v>3809</v>
      </c>
      <c r="E1440" s="139" t="s">
        <v>2296</v>
      </c>
      <c r="F1440" s="139" t="s">
        <v>2297</v>
      </c>
      <c r="G1440" s="139" t="s">
        <v>2298</v>
      </c>
    </row>
    <row r="1441" spans="1:7">
      <c r="A1441" s="139">
        <v>1440</v>
      </c>
      <c r="B1441" s="139" t="s">
        <v>3792</v>
      </c>
      <c r="C1441" s="139" t="s">
        <v>3808</v>
      </c>
      <c r="D1441" s="139" t="s">
        <v>3809</v>
      </c>
      <c r="E1441" s="139" t="s">
        <v>2299</v>
      </c>
      <c r="F1441" s="139" t="s">
        <v>2300</v>
      </c>
      <c r="G1441" s="139" t="s">
        <v>2298</v>
      </c>
    </row>
    <row r="1442" spans="1:7">
      <c r="A1442" s="139">
        <v>1441</v>
      </c>
      <c r="B1442" s="139" t="s">
        <v>3792</v>
      </c>
      <c r="C1442" s="139" t="s">
        <v>3808</v>
      </c>
      <c r="D1442" s="139" t="s">
        <v>3809</v>
      </c>
      <c r="E1442" s="139" t="s">
        <v>2257</v>
      </c>
      <c r="F1442" s="139" t="s">
        <v>2258</v>
      </c>
      <c r="G1442" s="139" t="s">
        <v>2253</v>
      </c>
    </row>
    <row r="1443" spans="1:7">
      <c r="A1443" s="139">
        <v>1442</v>
      </c>
      <c r="B1443" s="139" t="s">
        <v>3792</v>
      </c>
      <c r="C1443" s="139" t="s">
        <v>3808</v>
      </c>
      <c r="D1443" s="139" t="s">
        <v>3809</v>
      </c>
      <c r="E1443" s="139" t="s">
        <v>2301</v>
      </c>
      <c r="F1443" s="139" t="s">
        <v>2302</v>
      </c>
      <c r="G1443" s="139" t="s">
        <v>2298</v>
      </c>
    </row>
    <row r="1444" spans="1:7">
      <c r="A1444" s="139">
        <v>1443</v>
      </c>
      <c r="B1444" s="139" t="s">
        <v>3792</v>
      </c>
      <c r="C1444" s="139" t="s">
        <v>3808</v>
      </c>
      <c r="D1444" s="139" t="s">
        <v>3809</v>
      </c>
      <c r="E1444" s="139" t="s">
        <v>1712</v>
      </c>
      <c r="F1444" s="139" t="s">
        <v>1561</v>
      </c>
      <c r="G1444" s="139" t="s">
        <v>1713</v>
      </c>
    </row>
    <row r="1445" spans="1:7">
      <c r="A1445" s="139">
        <v>1444</v>
      </c>
      <c r="B1445" s="139" t="s">
        <v>3792</v>
      </c>
      <c r="C1445" s="139" t="s">
        <v>3808</v>
      </c>
      <c r="D1445" s="139" t="s">
        <v>3809</v>
      </c>
      <c r="E1445" s="139" t="s">
        <v>1550</v>
      </c>
      <c r="F1445" s="139" t="s">
        <v>1551</v>
      </c>
      <c r="G1445" s="139" t="s">
        <v>1552</v>
      </c>
    </row>
    <row r="1446" spans="1:7">
      <c r="A1446" s="139">
        <v>1445</v>
      </c>
      <c r="B1446" s="139" t="s">
        <v>3792</v>
      </c>
      <c r="C1446" s="139" t="s">
        <v>3808</v>
      </c>
      <c r="D1446" s="139" t="s">
        <v>3809</v>
      </c>
      <c r="E1446" s="139" t="s">
        <v>1511</v>
      </c>
      <c r="F1446" s="139" t="s">
        <v>1512</v>
      </c>
      <c r="G1446" s="139" t="s">
        <v>1513</v>
      </c>
    </row>
    <row r="1447" spans="1:7">
      <c r="A1447" s="139">
        <v>1446</v>
      </c>
      <c r="B1447" s="139" t="s">
        <v>3792</v>
      </c>
      <c r="C1447" s="139" t="s">
        <v>3808</v>
      </c>
      <c r="D1447" s="139" t="s">
        <v>3809</v>
      </c>
      <c r="E1447" s="139" t="s">
        <v>2333</v>
      </c>
      <c r="F1447" s="139" t="s">
        <v>2334</v>
      </c>
      <c r="G1447" s="139" t="s">
        <v>2298</v>
      </c>
    </row>
    <row r="1448" spans="1:7">
      <c r="A1448" s="139">
        <v>1447</v>
      </c>
      <c r="B1448" s="139" t="s">
        <v>3792</v>
      </c>
      <c r="C1448" s="139" t="s">
        <v>3808</v>
      </c>
      <c r="D1448" s="139" t="s">
        <v>3809</v>
      </c>
      <c r="E1448" s="139" t="s">
        <v>2335</v>
      </c>
      <c r="F1448" s="139" t="s">
        <v>2336</v>
      </c>
      <c r="G1448" s="139" t="s">
        <v>2298</v>
      </c>
    </row>
    <row r="1449" spans="1:7">
      <c r="A1449" s="139">
        <v>1448</v>
      </c>
      <c r="B1449" s="139" t="s">
        <v>3792</v>
      </c>
      <c r="C1449" s="139" t="s">
        <v>3808</v>
      </c>
      <c r="D1449" s="139" t="s">
        <v>3809</v>
      </c>
      <c r="E1449" s="139" t="s">
        <v>1761</v>
      </c>
      <c r="F1449" s="139" t="s">
        <v>1762</v>
      </c>
      <c r="G1449" s="139" t="s">
        <v>1763</v>
      </c>
    </row>
    <row r="1450" spans="1:7">
      <c r="A1450" s="139">
        <v>1449</v>
      </c>
      <c r="B1450" s="139" t="s">
        <v>3792</v>
      </c>
      <c r="C1450" s="139" t="s">
        <v>3808</v>
      </c>
      <c r="D1450" s="139" t="s">
        <v>3809</v>
      </c>
      <c r="E1450" s="139" t="s">
        <v>2303</v>
      </c>
      <c r="F1450" s="139" t="s">
        <v>2304</v>
      </c>
      <c r="G1450" s="139" t="s">
        <v>1522</v>
      </c>
    </row>
    <row r="1451" spans="1:7">
      <c r="A1451" s="139">
        <v>1450</v>
      </c>
      <c r="B1451" s="139" t="s">
        <v>3792</v>
      </c>
      <c r="C1451" s="139" t="s">
        <v>3808</v>
      </c>
      <c r="D1451" s="139" t="s">
        <v>3809</v>
      </c>
      <c r="E1451" s="139" t="s">
        <v>2343</v>
      </c>
      <c r="F1451" s="139" t="s">
        <v>1572</v>
      </c>
      <c r="G1451" s="139" t="s">
        <v>2344</v>
      </c>
    </row>
    <row r="1452" spans="1:7">
      <c r="A1452" s="139">
        <v>1451</v>
      </c>
      <c r="B1452" s="139" t="s">
        <v>3792</v>
      </c>
      <c r="C1452" s="139" t="s">
        <v>3808</v>
      </c>
      <c r="D1452" s="139" t="s">
        <v>3809</v>
      </c>
      <c r="E1452" s="139" t="s">
        <v>2345</v>
      </c>
      <c r="F1452" s="139" t="s">
        <v>2004</v>
      </c>
      <c r="G1452" s="139" t="s">
        <v>2346</v>
      </c>
    </row>
    <row r="1453" spans="1:7">
      <c r="A1453" s="139">
        <v>1452</v>
      </c>
      <c r="B1453" s="139" t="s">
        <v>3792</v>
      </c>
      <c r="C1453" s="139" t="s">
        <v>3810</v>
      </c>
      <c r="D1453" s="139" t="s">
        <v>3811</v>
      </c>
      <c r="E1453" s="139" t="s">
        <v>2296</v>
      </c>
      <c r="F1453" s="139" t="s">
        <v>2297</v>
      </c>
      <c r="G1453" s="139" t="s">
        <v>2298</v>
      </c>
    </row>
    <row r="1454" spans="1:7">
      <c r="A1454" s="139">
        <v>1453</v>
      </c>
      <c r="B1454" s="139" t="s">
        <v>3792</v>
      </c>
      <c r="C1454" s="139" t="s">
        <v>3810</v>
      </c>
      <c r="D1454" s="139" t="s">
        <v>3811</v>
      </c>
      <c r="E1454" s="139" t="s">
        <v>2254</v>
      </c>
      <c r="F1454" s="139" t="s">
        <v>2255</v>
      </c>
      <c r="G1454" s="139" t="s">
        <v>2256</v>
      </c>
    </row>
    <row r="1455" spans="1:7">
      <c r="A1455" s="139">
        <v>1454</v>
      </c>
      <c r="B1455" s="139" t="s">
        <v>3792</v>
      </c>
      <c r="C1455" s="139" t="s">
        <v>3810</v>
      </c>
      <c r="D1455" s="139" t="s">
        <v>3811</v>
      </c>
      <c r="E1455" s="139" t="s">
        <v>2299</v>
      </c>
      <c r="F1455" s="139" t="s">
        <v>2300</v>
      </c>
      <c r="G1455" s="139" t="s">
        <v>2298</v>
      </c>
    </row>
    <row r="1456" spans="1:7">
      <c r="A1456" s="139">
        <v>1455</v>
      </c>
      <c r="B1456" s="139" t="s">
        <v>3792</v>
      </c>
      <c r="C1456" s="139" t="s">
        <v>3810</v>
      </c>
      <c r="D1456" s="139" t="s">
        <v>3811</v>
      </c>
      <c r="E1456" s="139" t="s">
        <v>2257</v>
      </c>
      <c r="F1456" s="139" t="s">
        <v>2258</v>
      </c>
      <c r="G1456" s="139" t="s">
        <v>2253</v>
      </c>
    </row>
    <row r="1457" spans="1:7">
      <c r="A1457" s="139">
        <v>1456</v>
      </c>
      <c r="B1457" s="139" t="s">
        <v>3792</v>
      </c>
      <c r="C1457" s="139" t="s">
        <v>3810</v>
      </c>
      <c r="D1457" s="139" t="s">
        <v>3811</v>
      </c>
      <c r="E1457" s="139" t="s">
        <v>2379</v>
      </c>
      <c r="F1457" s="139" t="s">
        <v>2380</v>
      </c>
      <c r="G1457" s="139" t="s">
        <v>2298</v>
      </c>
    </row>
    <row r="1458" spans="1:7">
      <c r="A1458" s="139">
        <v>1457</v>
      </c>
      <c r="B1458" s="139" t="s">
        <v>3792</v>
      </c>
      <c r="C1458" s="139" t="s">
        <v>3810</v>
      </c>
      <c r="D1458" s="139" t="s">
        <v>3811</v>
      </c>
      <c r="E1458" s="139" t="s">
        <v>2301</v>
      </c>
      <c r="F1458" s="139" t="s">
        <v>2302</v>
      </c>
      <c r="G1458" s="139" t="s">
        <v>2298</v>
      </c>
    </row>
    <row r="1459" spans="1:7">
      <c r="A1459" s="139">
        <v>1458</v>
      </c>
      <c r="B1459" s="139" t="s">
        <v>3792</v>
      </c>
      <c r="C1459" s="139" t="s">
        <v>3810</v>
      </c>
      <c r="D1459" s="139" t="s">
        <v>3811</v>
      </c>
      <c r="E1459" s="139" t="s">
        <v>1712</v>
      </c>
      <c r="F1459" s="139" t="s">
        <v>1561</v>
      </c>
      <c r="G1459" s="139" t="s">
        <v>1713</v>
      </c>
    </row>
    <row r="1460" spans="1:7">
      <c r="A1460" s="139">
        <v>1459</v>
      </c>
      <c r="B1460" s="139" t="s">
        <v>3792</v>
      </c>
      <c r="C1460" s="139" t="s">
        <v>3810</v>
      </c>
      <c r="D1460" s="139" t="s">
        <v>3811</v>
      </c>
      <c r="E1460" s="139" t="s">
        <v>1550</v>
      </c>
      <c r="F1460" s="139" t="s">
        <v>1551</v>
      </c>
      <c r="G1460" s="139" t="s">
        <v>1552</v>
      </c>
    </row>
    <row r="1461" spans="1:7">
      <c r="A1461" s="139">
        <v>1460</v>
      </c>
      <c r="B1461" s="139" t="s">
        <v>3792</v>
      </c>
      <c r="C1461" s="139" t="s">
        <v>3810</v>
      </c>
      <c r="D1461" s="139" t="s">
        <v>3811</v>
      </c>
      <c r="E1461" s="139" t="s">
        <v>1511</v>
      </c>
      <c r="F1461" s="139" t="s">
        <v>1512</v>
      </c>
      <c r="G1461" s="139" t="s">
        <v>1513</v>
      </c>
    </row>
    <row r="1462" spans="1:7">
      <c r="A1462" s="139">
        <v>1461</v>
      </c>
      <c r="B1462" s="139" t="s">
        <v>3792</v>
      </c>
      <c r="C1462" s="139" t="s">
        <v>3810</v>
      </c>
      <c r="D1462" s="139" t="s">
        <v>3811</v>
      </c>
      <c r="E1462" s="139" t="s">
        <v>1761</v>
      </c>
      <c r="F1462" s="139" t="s">
        <v>1762</v>
      </c>
      <c r="G1462" s="139" t="s">
        <v>1763</v>
      </c>
    </row>
    <row r="1463" spans="1:7">
      <c r="A1463" s="139">
        <v>1462</v>
      </c>
      <c r="B1463" s="139" t="s">
        <v>3792</v>
      </c>
      <c r="C1463" s="139" t="s">
        <v>3810</v>
      </c>
      <c r="D1463" s="139" t="s">
        <v>3811</v>
      </c>
      <c r="E1463" s="139" t="s">
        <v>2303</v>
      </c>
      <c r="F1463" s="139" t="s">
        <v>2304</v>
      </c>
      <c r="G1463" s="139" t="s">
        <v>1522</v>
      </c>
    </row>
    <row r="1464" spans="1:7">
      <c r="A1464" s="139">
        <v>1463</v>
      </c>
      <c r="B1464" s="139" t="s">
        <v>3792</v>
      </c>
      <c r="C1464" s="139" t="s">
        <v>3810</v>
      </c>
      <c r="D1464" s="139" t="s">
        <v>3811</v>
      </c>
      <c r="E1464" s="139" t="s">
        <v>2343</v>
      </c>
      <c r="F1464" s="139" t="s">
        <v>1572</v>
      </c>
      <c r="G1464" s="139" t="s">
        <v>2344</v>
      </c>
    </row>
    <row r="1465" spans="1:7">
      <c r="A1465" s="139">
        <v>1464</v>
      </c>
      <c r="B1465" s="139" t="s">
        <v>3792</v>
      </c>
      <c r="C1465" s="139" t="s">
        <v>3810</v>
      </c>
      <c r="D1465" s="139" t="s">
        <v>3811</v>
      </c>
      <c r="E1465" s="139" t="s">
        <v>2345</v>
      </c>
      <c r="F1465" s="139" t="s">
        <v>2004</v>
      </c>
      <c r="G1465" s="139" t="s">
        <v>2346</v>
      </c>
    </row>
    <row r="1466" spans="1:7">
      <c r="A1466" s="139">
        <v>1465</v>
      </c>
      <c r="B1466" s="139" t="s">
        <v>3792</v>
      </c>
      <c r="C1466" s="139" t="s">
        <v>3812</v>
      </c>
      <c r="D1466" s="139" t="s">
        <v>3813</v>
      </c>
      <c r="E1466" s="139" t="s">
        <v>2296</v>
      </c>
      <c r="F1466" s="139" t="s">
        <v>2297</v>
      </c>
      <c r="G1466" s="139" t="s">
        <v>2298</v>
      </c>
    </row>
    <row r="1467" spans="1:7">
      <c r="A1467" s="139">
        <v>1466</v>
      </c>
      <c r="B1467" s="139" t="s">
        <v>3792</v>
      </c>
      <c r="C1467" s="139" t="s">
        <v>3812</v>
      </c>
      <c r="D1467" s="139" t="s">
        <v>3813</v>
      </c>
      <c r="E1467" s="139" t="s">
        <v>2299</v>
      </c>
      <c r="F1467" s="139" t="s">
        <v>2300</v>
      </c>
      <c r="G1467" s="139" t="s">
        <v>2298</v>
      </c>
    </row>
    <row r="1468" spans="1:7">
      <c r="A1468" s="139">
        <v>1467</v>
      </c>
      <c r="B1468" s="139" t="s">
        <v>3792</v>
      </c>
      <c r="C1468" s="139" t="s">
        <v>3812</v>
      </c>
      <c r="D1468" s="139" t="s">
        <v>3813</v>
      </c>
      <c r="E1468" s="139" t="s">
        <v>2257</v>
      </c>
      <c r="F1468" s="139" t="s">
        <v>2258</v>
      </c>
      <c r="G1468" s="139" t="s">
        <v>2253</v>
      </c>
    </row>
    <row r="1469" spans="1:7">
      <c r="A1469" s="139">
        <v>1468</v>
      </c>
      <c r="B1469" s="139" t="s">
        <v>3792</v>
      </c>
      <c r="C1469" s="139" t="s">
        <v>3812</v>
      </c>
      <c r="D1469" s="139" t="s">
        <v>3813</v>
      </c>
      <c r="E1469" s="139" t="s">
        <v>2301</v>
      </c>
      <c r="F1469" s="139" t="s">
        <v>2302</v>
      </c>
      <c r="G1469" s="139" t="s">
        <v>2298</v>
      </c>
    </row>
    <row r="1470" spans="1:7">
      <c r="A1470" s="139">
        <v>1469</v>
      </c>
      <c r="B1470" s="139" t="s">
        <v>3792</v>
      </c>
      <c r="C1470" s="139" t="s">
        <v>3812</v>
      </c>
      <c r="D1470" s="139" t="s">
        <v>3813</v>
      </c>
      <c r="E1470" s="139" t="s">
        <v>1712</v>
      </c>
      <c r="F1470" s="139" t="s">
        <v>1561</v>
      </c>
      <c r="G1470" s="139" t="s">
        <v>1713</v>
      </c>
    </row>
    <row r="1471" spans="1:7">
      <c r="A1471" s="139">
        <v>1470</v>
      </c>
      <c r="B1471" s="139" t="s">
        <v>3792</v>
      </c>
      <c r="C1471" s="139" t="s">
        <v>3812</v>
      </c>
      <c r="D1471" s="139" t="s">
        <v>3813</v>
      </c>
      <c r="E1471" s="139" t="s">
        <v>1550</v>
      </c>
      <c r="F1471" s="139" t="s">
        <v>1551</v>
      </c>
      <c r="G1471" s="139" t="s">
        <v>1552</v>
      </c>
    </row>
    <row r="1472" spans="1:7">
      <c r="A1472" s="139">
        <v>1471</v>
      </c>
      <c r="B1472" s="139" t="s">
        <v>3792</v>
      </c>
      <c r="C1472" s="139" t="s">
        <v>3812</v>
      </c>
      <c r="D1472" s="139" t="s">
        <v>3813</v>
      </c>
      <c r="E1472" s="139" t="s">
        <v>2381</v>
      </c>
      <c r="F1472" s="139" t="s">
        <v>2382</v>
      </c>
      <c r="G1472" s="139" t="s">
        <v>2383</v>
      </c>
    </row>
    <row r="1473" spans="1:7">
      <c r="A1473" s="139">
        <v>1472</v>
      </c>
      <c r="B1473" s="139" t="s">
        <v>3792</v>
      </c>
      <c r="C1473" s="139" t="s">
        <v>3812</v>
      </c>
      <c r="D1473" s="139" t="s">
        <v>3813</v>
      </c>
      <c r="E1473" s="139" t="s">
        <v>1511</v>
      </c>
      <c r="F1473" s="139" t="s">
        <v>1512</v>
      </c>
      <c r="G1473" s="139" t="s">
        <v>1513</v>
      </c>
    </row>
    <row r="1474" spans="1:7">
      <c r="A1474" s="139">
        <v>1473</v>
      </c>
      <c r="B1474" s="139" t="s">
        <v>3792</v>
      </c>
      <c r="C1474" s="139" t="s">
        <v>3812</v>
      </c>
      <c r="D1474" s="139" t="s">
        <v>3813</v>
      </c>
      <c r="E1474" s="139" t="s">
        <v>2333</v>
      </c>
      <c r="F1474" s="139" t="s">
        <v>2334</v>
      </c>
      <c r="G1474" s="139" t="s">
        <v>2298</v>
      </c>
    </row>
    <row r="1475" spans="1:7">
      <c r="A1475" s="139">
        <v>1474</v>
      </c>
      <c r="B1475" s="139" t="s">
        <v>3792</v>
      </c>
      <c r="C1475" s="139" t="s">
        <v>3812</v>
      </c>
      <c r="D1475" s="139" t="s">
        <v>3813</v>
      </c>
      <c r="E1475" s="139" t="s">
        <v>2335</v>
      </c>
      <c r="F1475" s="139" t="s">
        <v>2336</v>
      </c>
      <c r="G1475" s="139" t="s">
        <v>2298</v>
      </c>
    </row>
    <row r="1476" spans="1:7">
      <c r="A1476" s="139">
        <v>1475</v>
      </c>
      <c r="B1476" s="139" t="s">
        <v>3792</v>
      </c>
      <c r="C1476" s="139" t="s">
        <v>3812</v>
      </c>
      <c r="D1476" s="139" t="s">
        <v>3813</v>
      </c>
      <c r="E1476" s="139" t="s">
        <v>1761</v>
      </c>
      <c r="F1476" s="139" t="s">
        <v>1762</v>
      </c>
      <c r="G1476" s="139" t="s">
        <v>1763</v>
      </c>
    </row>
    <row r="1477" spans="1:7">
      <c r="A1477" s="139">
        <v>1476</v>
      </c>
      <c r="B1477" s="139" t="s">
        <v>3792</v>
      </c>
      <c r="C1477" s="139" t="s">
        <v>3812</v>
      </c>
      <c r="D1477" s="139" t="s">
        <v>3813</v>
      </c>
      <c r="E1477" s="139" t="s">
        <v>2303</v>
      </c>
      <c r="F1477" s="139" t="s">
        <v>2304</v>
      </c>
      <c r="G1477" s="139" t="s">
        <v>1522</v>
      </c>
    </row>
    <row r="1478" spans="1:7">
      <c r="A1478" s="139">
        <v>1477</v>
      </c>
      <c r="B1478" s="139" t="s">
        <v>3792</v>
      </c>
      <c r="C1478" s="139" t="s">
        <v>3812</v>
      </c>
      <c r="D1478" s="139" t="s">
        <v>3813</v>
      </c>
      <c r="E1478" s="139" t="s">
        <v>2343</v>
      </c>
      <c r="F1478" s="139" t="s">
        <v>1572</v>
      </c>
      <c r="G1478" s="139" t="s">
        <v>2344</v>
      </c>
    </row>
    <row r="1479" spans="1:7">
      <c r="A1479" s="139">
        <v>1478</v>
      </c>
      <c r="B1479" s="139" t="s">
        <v>3792</v>
      </c>
      <c r="C1479" s="139" t="s">
        <v>3812</v>
      </c>
      <c r="D1479" s="139" t="s">
        <v>3813</v>
      </c>
      <c r="E1479" s="139" t="s">
        <v>2359</v>
      </c>
      <c r="F1479" s="139" t="s">
        <v>2004</v>
      </c>
      <c r="G1479" s="139" t="s">
        <v>2360</v>
      </c>
    </row>
    <row r="1480" spans="1:7">
      <c r="A1480" s="139">
        <v>1479</v>
      </c>
      <c r="B1480" s="139" t="s">
        <v>3814</v>
      </c>
      <c r="C1480" s="139" t="s">
        <v>3814</v>
      </c>
      <c r="D1480" s="139" t="s">
        <v>3815</v>
      </c>
      <c r="E1480" s="139" t="s">
        <v>2384</v>
      </c>
      <c r="F1480" s="139" t="s">
        <v>2385</v>
      </c>
      <c r="G1480" s="139" t="s">
        <v>1980</v>
      </c>
    </row>
    <row r="1481" spans="1:7">
      <c r="A1481" s="139">
        <v>1480</v>
      </c>
      <c r="B1481" s="139" t="s">
        <v>3814</v>
      </c>
      <c r="C1481" s="139" t="s">
        <v>3814</v>
      </c>
      <c r="D1481" s="139" t="s">
        <v>3815</v>
      </c>
      <c r="E1481" s="139" t="s">
        <v>2386</v>
      </c>
      <c r="F1481" s="139" t="s">
        <v>1502</v>
      </c>
      <c r="G1481" s="139" t="s">
        <v>2387</v>
      </c>
    </row>
    <row r="1482" spans="1:7">
      <c r="A1482" s="139">
        <v>1481</v>
      </c>
      <c r="B1482" s="139" t="s">
        <v>3814</v>
      </c>
      <c r="C1482" s="139" t="s">
        <v>3814</v>
      </c>
      <c r="D1482" s="139" t="s">
        <v>3815</v>
      </c>
      <c r="E1482" s="139" t="s">
        <v>1511</v>
      </c>
      <c r="F1482" s="139" t="s">
        <v>1512</v>
      </c>
      <c r="G1482" s="139" t="s">
        <v>1513</v>
      </c>
    </row>
    <row r="1483" spans="1:7">
      <c r="A1483" s="139">
        <v>1482</v>
      </c>
      <c r="B1483" s="139" t="s">
        <v>3814</v>
      </c>
      <c r="C1483" s="139" t="s">
        <v>3814</v>
      </c>
      <c r="D1483" s="139" t="s">
        <v>3815</v>
      </c>
      <c r="E1483" s="139" t="s">
        <v>2388</v>
      </c>
      <c r="F1483" s="139" t="s">
        <v>2389</v>
      </c>
      <c r="G1483" s="139" t="s">
        <v>1980</v>
      </c>
    </row>
    <row r="1484" spans="1:7">
      <c r="A1484" s="139">
        <v>1483</v>
      </c>
      <c r="B1484" s="139" t="s">
        <v>3814</v>
      </c>
      <c r="C1484" s="139" t="s">
        <v>3814</v>
      </c>
      <c r="D1484" s="139" t="s">
        <v>3815</v>
      </c>
      <c r="E1484" s="139" t="s">
        <v>2390</v>
      </c>
      <c r="F1484" s="139" t="s">
        <v>2391</v>
      </c>
      <c r="G1484" s="139" t="s">
        <v>1980</v>
      </c>
    </row>
    <row r="1485" spans="1:7">
      <c r="A1485" s="139">
        <v>1484</v>
      </c>
      <c r="B1485" s="139" t="s">
        <v>3814</v>
      </c>
      <c r="C1485" s="139" t="s">
        <v>3814</v>
      </c>
      <c r="D1485" s="139" t="s">
        <v>3815</v>
      </c>
      <c r="E1485" s="139" t="s">
        <v>2003</v>
      </c>
      <c r="F1485" s="139" t="s">
        <v>2004</v>
      </c>
      <c r="G1485" s="139" t="s">
        <v>2005</v>
      </c>
    </row>
    <row r="1486" spans="1:7">
      <c r="A1486" s="139">
        <v>1485</v>
      </c>
      <c r="B1486" s="139" t="s">
        <v>3814</v>
      </c>
      <c r="C1486" s="139" t="s">
        <v>3816</v>
      </c>
      <c r="D1486" s="139" t="s">
        <v>3817</v>
      </c>
      <c r="E1486" s="139" t="s">
        <v>2384</v>
      </c>
      <c r="F1486" s="139" t="s">
        <v>2385</v>
      </c>
      <c r="G1486" s="139" t="s">
        <v>1980</v>
      </c>
    </row>
    <row r="1487" spans="1:7">
      <c r="A1487" s="139">
        <v>1486</v>
      </c>
      <c r="B1487" s="139" t="s">
        <v>3814</v>
      </c>
      <c r="C1487" s="139" t="s">
        <v>3816</v>
      </c>
      <c r="D1487" s="139" t="s">
        <v>3817</v>
      </c>
      <c r="E1487" s="139" t="s">
        <v>2392</v>
      </c>
      <c r="F1487" s="139" t="s">
        <v>2393</v>
      </c>
      <c r="G1487" s="139" t="s">
        <v>1980</v>
      </c>
    </row>
    <row r="1488" spans="1:7">
      <c r="A1488" s="139">
        <v>1487</v>
      </c>
      <c r="B1488" s="139" t="s">
        <v>3814</v>
      </c>
      <c r="C1488" s="139" t="s">
        <v>3816</v>
      </c>
      <c r="D1488" s="139" t="s">
        <v>3817</v>
      </c>
      <c r="E1488" s="139" t="s">
        <v>2386</v>
      </c>
      <c r="F1488" s="139" t="s">
        <v>1502</v>
      </c>
      <c r="G1488" s="139" t="s">
        <v>2387</v>
      </c>
    </row>
    <row r="1489" spans="1:7">
      <c r="A1489" s="139">
        <v>1488</v>
      </c>
      <c r="B1489" s="139" t="s">
        <v>3814</v>
      </c>
      <c r="C1489" s="139" t="s">
        <v>3816</v>
      </c>
      <c r="D1489" s="139" t="s">
        <v>3817</v>
      </c>
      <c r="E1489" s="139" t="s">
        <v>2174</v>
      </c>
      <c r="F1489" s="139" t="s">
        <v>1561</v>
      </c>
      <c r="G1489" s="139" t="s">
        <v>1808</v>
      </c>
    </row>
    <row r="1490" spans="1:7">
      <c r="A1490" s="139">
        <v>1489</v>
      </c>
      <c r="B1490" s="139" t="s">
        <v>3814</v>
      </c>
      <c r="C1490" s="139" t="s">
        <v>3816</v>
      </c>
      <c r="D1490" s="139" t="s">
        <v>3817</v>
      </c>
      <c r="E1490" s="139" t="s">
        <v>2394</v>
      </c>
      <c r="F1490" s="139" t="s">
        <v>2395</v>
      </c>
      <c r="G1490" s="139" t="s">
        <v>1980</v>
      </c>
    </row>
    <row r="1491" spans="1:7">
      <c r="A1491" s="139">
        <v>1490</v>
      </c>
      <c r="B1491" s="139" t="s">
        <v>3814</v>
      </c>
      <c r="C1491" s="139" t="s">
        <v>3816</v>
      </c>
      <c r="D1491" s="139" t="s">
        <v>3817</v>
      </c>
      <c r="E1491" s="139" t="s">
        <v>2396</v>
      </c>
      <c r="F1491" s="139" t="s">
        <v>2397</v>
      </c>
      <c r="G1491" s="139" t="s">
        <v>1543</v>
      </c>
    </row>
    <row r="1492" spans="1:7">
      <c r="A1492" s="139">
        <v>1491</v>
      </c>
      <c r="B1492" s="139" t="s">
        <v>3814</v>
      </c>
      <c r="C1492" s="139" t="s">
        <v>3816</v>
      </c>
      <c r="D1492" s="139" t="s">
        <v>3817</v>
      </c>
      <c r="E1492" s="139" t="s">
        <v>1511</v>
      </c>
      <c r="F1492" s="139" t="s">
        <v>1512</v>
      </c>
      <c r="G1492" s="139" t="s">
        <v>1513</v>
      </c>
    </row>
    <row r="1493" spans="1:7">
      <c r="A1493" s="139">
        <v>1492</v>
      </c>
      <c r="B1493" s="139" t="s">
        <v>3814</v>
      </c>
      <c r="C1493" s="139" t="s">
        <v>3816</v>
      </c>
      <c r="D1493" s="139" t="s">
        <v>3817</v>
      </c>
      <c r="E1493" s="139" t="s">
        <v>2388</v>
      </c>
      <c r="F1493" s="139" t="s">
        <v>2389</v>
      </c>
      <c r="G1493" s="139" t="s">
        <v>1980</v>
      </c>
    </row>
    <row r="1494" spans="1:7">
      <c r="A1494" s="139">
        <v>1493</v>
      </c>
      <c r="B1494" s="139" t="s">
        <v>3814</v>
      </c>
      <c r="C1494" s="139" t="s">
        <v>3816</v>
      </c>
      <c r="D1494" s="139" t="s">
        <v>3817</v>
      </c>
      <c r="E1494" s="139" t="s">
        <v>2398</v>
      </c>
      <c r="F1494" s="139" t="s">
        <v>2399</v>
      </c>
      <c r="G1494" s="139" t="s">
        <v>1980</v>
      </c>
    </row>
    <row r="1495" spans="1:7">
      <c r="A1495" s="139">
        <v>1494</v>
      </c>
      <c r="B1495" s="139" t="s">
        <v>3814</v>
      </c>
      <c r="C1495" s="139" t="s">
        <v>3816</v>
      </c>
      <c r="D1495" s="139" t="s">
        <v>3817</v>
      </c>
      <c r="E1495" s="139" t="s">
        <v>1761</v>
      </c>
      <c r="F1495" s="139" t="s">
        <v>1762</v>
      </c>
      <c r="G1495" s="139" t="s">
        <v>1763</v>
      </c>
    </row>
    <row r="1496" spans="1:7">
      <c r="A1496" s="139">
        <v>1495</v>
      </c>
      <c r="B1496" s="139" t="s">
        <v>3814</v>
      </c>
      <c r="C1496" s="139" t="s">
        <v>3816</v>
      </c>
      <c r="D1496" s="139" t="s">
        <v>3817</v>
      </c>
      <c r="E1496" s="139" t="s">
        <v>2390</v>
      </c>
      <c r="F1496" s="139" t="s">
        <v>2391</v>
      </c>
      <c r="G1496" s="139" t="s">
        <v>1980</v>
      </c>
    </row>
    <row r="1497" spans="1:7">
      <c r="A1497" s="139">
        <v>1496</v>
      </c>
      <c r="B1497" s="139" t="s">
        <v>3814</v>
      </c>
      <c r="C1497" s="139" t="s">
        <v>3816</v>
      </c>
      <c r="D1497" s="139" t="s">
        <v>3817</v>
      </c>
      <c r="E1497" s="139" t="s">
        <v>2017</v>
      </c>
      <c r="F1497" s="139" t="s">
        <v>2018</v>
      </c>
      <c r="G1497" s="139" t="s">
        <v>1562</v>
      </c>
    </row>
    <row r="1498" spans="1:7">
      <c r="A1498" s="139">
        <v>1497</v>
      </c>
      <c r="B1498" s="139" t="s">
        <v>3814</v>
      </c>
      <c r="C1498" s="139" t="s">
        <v>3816</v>
      </c>
      <c r="D1498" s="139" t="s">
        <v>3817</v>
      </c>
      <c r="E1498" s="139" t="s">
        <v>2003</v>
      </c>
      <c r="F1498" s="139" t="s">
        <v>2004</v>
      </c>
      <c r="G1498" s="139" t="s">
        <v>2005</v>
      </c>
    </row>
    <row r="1499" spans="1:7">
      <c r="A1499" s="139">
        <v>1498</v>
      </c>
      <c r="B1499" s="139" t="s">
        <v>3814</v>
      </c>
      <c r="C1499" s="139" t="s">
        <v>3818</v>
      </c>
      <c r="D1499" s="139" t="s">
        <v>3819</v>
      </c>
      <c r="E1499" s="139" t="s">
        <v>2384</v>
      </c>
      <c r="F1499" s="139" t="s">
        <v>2385</v>
      </c>
      <c r="G1499" s="139" t="s">
        <v>1980</v>
      </c>
    </row>
    <row r="1500" spans="1:7">
      <c r="A1500" s="139">
        <v>1499</v>
      </c>
      <c r="B1500" s="139" t="s">
        <v>3814</v>
      </c>
      <c r="C1500" s="139" t="s">
        <v>3818</v>
      </c>
      <c r="D1500" s="139" t="s">
        <v>3819</v>
      </c>
      <c r="E1500" s="139" t="s">
        <v>2400</v>
      </c>
      <c r="F1500" s="139" t="s">
        <v>2401</v>
      </c>
      <c r="G1500" s="139" t="s">
        <v>1980</v>
      </c>
    </row>
    <row r="1501" spans="1:7">
      <c r="A1501" s="139">
        <v>1500</v>
      </c>
      <c r="B1501" s="139" t="s">
        <v>3814</v>
      </c>
      <c r="C1501" s="139" t="s">
        <v>3818</v>
      </c>
      <c r="D1501" s="139" t="s">
        <v>3819</v>
      </c>
      <c r="E1501" s="139" t="s">
        <v>2402</v>
      </c>
      <c r="F1501" s="139" t="s">
        <v>2403</v>
      </c>
      <c r="G1501" s="139" t="s">
        <v>1568</v>
      </c>
    </row>
    <row r="1502" spans="1:7">
      <c r="A1502" s="139">
        <v>1501</v>
      </c>
      <c r="B1502" s="139" t="s">
        <v>3814</v>
      </c>
      <c r="C1502" s="139" t="s">
        <v>3818</v>
      </c>
      <c r="D1502" s="139" t="s">
        <v>3819</v>
      </c>
      <c r="E1502" s="139" t="s">
        <v>2386</v>
      </c>
      <c r="F1502" s="139" t="s">
        <v>1502</v>
      </c>
      <c r="G1502" s="139" t="s">
        <v>2387</v>
      </c>
    </row>
    <row r="1503" spans="1:7">
      <c r="A1503" s="139">
        <v>1502</v>
      </c>
      <c r="B1503" s="139" t="s">
        <v>3814</v>
      </c>
      <c r="C1503" s="139" t="s">
        <v>3818</v>
      </c>
      <c r="D1503" s="139" t="s">
        <v>3819</v>
      </c>
      <c r="E1503" s="139" t="s">
        <v>2174</v>
      </c>
      <c r="F1503" s="139" t="s">
        <v>1561</v>
      </c>
      <c r="G1503" s="139" t="s">
        <v>1808</v>
      </c>
    </row>
    <row r="1504" spans="1:7">
      <c r="A1504" s="139">
        <v>1503</v>
      </c>
      <c r="B1504" s="139" t="s">
        <v>3814</v>
      </c>
      <c r="C1504" s="139" t="s">
        <v>3818</v>
      </c>
      <c r="D1504" s="139" t="s">
        <v>3819</v>
      </c>
      <c r="E1504" s="139" t="s">
        <v>2404</v>
      </c>
      <c r="F1504" s="139" t="s">
        <v>2405</v>
      </c>
      <c r="G1504" s="139" t="s">
        <v>1980</v>
      </c>
    </row>
    <row r="1505" spans="1:7">
      <c r="A1505" s="139">
        <v>1504</v>
      </c>
      <c r="B1505" s="139" t="s">
        <v>3814</v>
      </c>
      <c r="C1505" s="139" t="s">
        <v>3818</v>
      </c>
      <c r="D1505" s="139" t="s">
        <v>3819</v>
      </c>
      <c r="E1505" s="139" t="s">
        <v>2394</v>
      </c>
      <c r="F1505" s="139" t="s">
        <v>2395</v>
      </c>
      <c r="G1505" s="139" t="s">
        <v>1980</v>
      </c>
    </row>
    <row r="1506" spans="1:7">
      <c r="A1506" s="139">
        <v>1505</v>
      </c>
      <c r="B1506" s="139" t="s">
        <v>3814</v>
      </c>
      <c r="C1506" s="139" t="s">
        <v>3818</v>
      </c>
      <c r="D1506" s="139" t="s">
        <v>3819</v>
      </c>
      <c r="E1506" s="139" t="s">
        <v>2396</v>
      </c>
      <c r="F1506" s="139" t="s">
        <v>2397</v>
      </c>
      <c r="G1506" s="139" t="s">
        <v>1543</v>
      </c>
    </row>
    <row r="1507" spans="1:7">
      <c r="A1507" s="139">
        <v>1506</v>
      </c>
      <c r="B1507" s="139" t="s">
        <v>3814</v>
      </c>
      <c r="C1507" s="139" t="s">
        <v>3818</v>
      </c>
      <c r="D1507" s="139" t="s">
        <v>3819</v>
      </c>
      <c r="E1507" s="139" t="s">
        <v>1511</v>
      </c>
      <c r="F1507" s="139" t="s">
        <v>1512</v>
      </c>
      <c r="G1507" s="139" t="s">
        <v>1513</v>
      </c>
    </row>
    <row r="1508" spans="1:7">
      <c r="A1508" s="139">
        <v>1507</v>
      </c>
      <c r="B1508" s="139" t="s">
        <v>3814</v>
      </c>
      <c r="C1508" s="139" t="s">
        <v>3818</v>
      </c>
      <c r="D1508" s="139" t="s">
        <v>3819</v>
      </c>
      <c r="E1508" s="139" t="s">
        <v>2388</v>
      </c>
      <c r="F1508" s="139" t="s">
        <v>2389</v>
      </c>
      <c r="G1508" s="139" t="s">
        <v>1980</v>
      </c>
    </row>
    <row r="1509" spans="1:7">
      <c r="A1509" s="139">
        <v>1508</v>
      </c>
      <c r="B1509" s="139" t="s">
        <v>3814</v>
      </c>
      <c r="C1509" s="139" t="s">
        <v>3818</v>
      </c>
      <c r="D1509" s="139" t="s">
        <v>3819</v>
      </c>
      <c r="E1509" s="139" t="s">
        <v>1761</v>
      </c>
      <c r="F1509" s="139" t="s">
        <v>1762</v>
      </c>
      <c r="G1509" s="139" t="s">
        <v>1763</v>
      </c>
    </row>
    <row r="1510" spans="1:7">
      <c r="A1510" s="139">
        <v>1509</v>
      </c>
      <c r="B1510" s="139" t="s">
        <v>3814</v>
      </c>
      <c r="C1510" s="139" t="s">
        <v>3818</v>
      </c>
      <c r="D1510" s="139" t="s">
        <v>3819</v>
      </c>
      <c r="E1510" s="139" t="s">
        <v>2390</v>
      </c>
      <c r="F1510" s="139" t="s">
        <v>2391</v>
      </c>
      <c r="G1510" s="139" t="s">
        <v>1980</v>
      </c>
    </row>
    <row r="1511" spans="1:7">
      <c r="A1511" s="139">
        <v>1510</v>
      </c>
      <c r="B1511" s="139" t="s">
        <v>3814</v>
      </c>
      <c r="C1511" s="139" t="s">
        <v>3818</v>
      </c>
      <c r="D1511" s="139" t="s">
        <v>3819</v>
      </c>
      <c r="E1511" s="139" t="s">
        <v>2017</v>
      </c>
      <c r="F1511" s="139" t="s">
        <v>2018</v>
      </c>
      <c r="G1511" s="139" t="s">
        <v>1562</v>
      </c>
    </row>
    <row r="1512" spans="1:7">
      <c r="A1512" s="139">
        <v>1511</v>
      </c>
      <c r="B1512" s="139" t="s">
        <v>3814</v>
      </c>
      <c r="C1512" s="139" t="s">
        <v>3818</v>
      </c>
      <c r="D1512" s="139" t="s">
        <v>3819</v>
      </c>
      <c r="E1512" s="139" t="s">
        <v>2003</v>
      </c>
      <c r="F1512" s="139" t="s">
        <v>2004</v>
      </c>
      <c r="G1512" s="139" t="s">
        <v>2005</v>
      </c>
    </row>
    <row r="1513" spans="1:7">
      <c r="A1513" s="139">
        <v>1512</v>
      </c>
      <c r="B1513" s="139" t="s">
        <v>3814</v>
      </c>
      <c r="C1513" s="139" t="s">
        <v>3820</v>
      </c>
      <c r="D1513" s="139" t="s">
        <v>3821</v>
      </c>
      <c r="E1513" s="139" t="s">
        <v>2384</v>
      </c>
      <c r="F1513" s="139" t="s">
        <v>2385</v>
      </c>
      <c r="G1513" s="139" t="s">
        <v>1980</v>
      </c>
    </row>
    <row r="1514" spans="1:7">
      <c r="A1514" s="139">
        <v>1513</v>
      </c>
      <c r="B1514" s="139" t="s">
        <v>3814</v>
      </c>
      <c r="C1514" s="139" t="s">
        <v>3820</v>
      </c>
      <c r="D1514" s="139" t="s">
        <v>3821</v>
      </c>
      <c r="E1514" s="139" t="s">
        <v>2406</v>
      </c>
      <c r="F1514" s="139" t="s">
        <v>2407</v>
      </c>
      <c r="G1514" s="139" t="s">
        <v>1980</v>
      </c>
    </row>
    <row r="1515" spans="1:7">
      <c r="A1515" s="139">
        <v>1514</v>
      </c>
      <c r="B1515" s="139" t="s">
        <v>3814</v>
      </c>
      <c r="C1515" s="139" t="s">
        <v>3820</v>
      </c>
      <c r="D1515" s="139" t="s">
        <v>3821</v>
      </c>
      <c r="E1515" s="139" t="s">
        <v>2386</v>
      </c>
      <c r="F1515" s="139" t="s">
        <v>1502</v>
      </c>
      <c r="G1515" s="139" t="s">
        <v>2387</v>
      </c>
    </row>
    <row r="1516" spans="1:7">
      <c r="A1516" s="139">
        <v>1515</v>
      </c>
      <c r="B1516" s="139" t="s">
        <v>3814</v>
      </c>
      <c r="C1516" s="139" t="s">
        <v>3820</v>
      </c>
      <c r="D1516" s="139" t="s">
        <v>3821</v>
      </c>
      <c r="E1516" s="139" t="s">
        <v>2174</v>
      </c>
      <c r="F1516" s="139" t="s">
        <v>1561</v>
      </c>
      <c r="G1516" s="139" t="s">
        <v>1808</v>
      </c>
    </row>
    <row r="1517" spans="1:7">
      <c r="A1517" s="139">
        <v>1516</v>
      </c>
      <c r="B1517" s="139" t="s">
        <v>3814</v>
      </c>
      <c r="C1517" s="139" t="s">
        <v>3820</v>
      </c>
      <c r="D1517" s="139" t="s">
        <v>3821</v>
      </c>
      <c r="E1517" s="139" t="s">
        <v>2394</v>
      </c>
      <c r="F1517" s="139" t="s">
        <v>2395</v>
      </c>
      <c r="G1517" s="139" t="s">
        <v>1980</v>
      </c>
    </row>
    <row r="1518" spans="1:7">
      <c r="A1518" s="139">
        <v>1517</v>
      </c>
      <c r="B1518" s="139" t="s">
        <v>3814</v>
      </c>
      <c r="C1518" s="139" t="s">
        <v>3820</v>
      </c>
      <c r="D1518" s="139" t="s">
        <v>3821</v>
      </c>
      <c r="E1518" s="139" t="s">
        <v>2396</v>
      </c>
      <c r="F1518" s="139" t="s">
        <v>2397</v>
      </c>
      <c r="G1518" s="139" t="s">
        <v>1543</v>
      </c>
    </row>
    <row r="1519" spans="1:7">
      <c r="A1519" s="139">
        <v>1518</v>
      </c>
      <c r="B1519" s="139" t="s">
        <v>3814</v>
      </c>
      <c r="C1519" s="139" t="s">
        <v>3820</v>
      </c>
      <c r="D1519" s="139" t="s">
        <v>3821</v>
      </c>
      <c r="E1519" s="139" t="s">
        <v>1511</v>
      </c>
      <c r="F1519" s="139" t="s">
        <v>1512</v>
      </c>
      <c r="G1519" s="139" t="s">
        <v>1513</v>
      </c>
    </row>
    <row r="1520" spans="1:7">
      <c r="A1520" s="139">
        <v>1519</v>
      </c>
      <c r="B1520" s="139" t="s">
        <v>3814</v>
      </c>
      <c r="C1520" s="139" t="s">
        <v>3820</v>
      </c>
      <c r="D1520" s="139" t="s">
        <v>3821</v>
      </c>
      <c r="E1520" s="139" t="s">
        <v>2388</v>
      </c>
      <c r="F1520" s="139" t="s">
        <v>2389</v>
      </c>
      <c r="G1520" s="139" t="s">
        <v>1980</v>
      </c>
    </row>
    <row r="1521" spans="1:7">
      <c r="A1521" s="139">
        <v>1520</v>
      </c>
      <c r="B1521" s="139" t="s">
        <v>3814</v>
      </c>
      <c r="C1521" s="139" t="s">
        <v>3820</v>
      </c>
      <c r="D1521" s="139" t="s">
        <v>3821</v>
      </c>
      <c r="E1521" s="139" t="s">
        <v>1761</v>
      </c>
      <c r="F1521" s="139" t="s">
        <v>1762</v>
      </c>
      <c r="G1521" s="139" t="s">
        <v>1763</v>
      </c>
    </row>
    <row r="1522" spans="1:7">
      <c r="A1522" s="139">
        <v>1521</v>
      </c>
      <c r="B1522" s="139" t="s">
        <v>3814</v>
      </c>
      <c r="C1522" s="139" t="s">
        <v>3820</v>
      </c>
      <c r="D1522" s="139" t="s">
        <v>3821</v>
      </c>
      <c r="E1522" s="139" t="s">
        <v>2390</v>
      </c>
      <c r="F1522" s="139" t="s">
        <v>2391</v>
      </c>
      <c r="G1522" s="139" t="s">
        <v>1980</v>
      </c>
    </row>
    <row r="1523" spans="1:7">
      <c r="A1523" s="139">
        <v>1522</v>
      </c>
      <c r="B1523" s="139" t="s">
        <v>3814</v>
      </c>
      <c r="C1523" s="139" t="s">
        <v>3820</v>
      </c>
      <c r="D1523" s="139" t="s">
        <v>3821</v>
      </c>
      <c r="E1523" s="139" t="s">
        <v>2017</v>
      </c>
      <c r="F1523" s="139" t="s">
        <v>2018</v>
      </c>
      <c r="G1523" s="139" t="s">
        <v>1562</v>
      </c>
    </row>
    <row r="1524" spans="1:7">
      <c r="A1524" s="139">
        <v>1523</v>
      </c>
      <c r="B1524" s="139" t="s">
        <v>3814</v>
      </c>
      <c r="C1524" s="139" t="s">
        <v>3820</v>
      </c>
      <c r="D1524" s="139" t="s">
        <v>3821</v>
      </c>
      <c r="E1524" s="139" t="s">
        <v>2003</v>
      </c>
      <c r="F1524" s="139" t="s">
        <v>2004</v>
      </c>
      <c r="G1524" s="139" t="s">
        <v>2005</v>
      </c>
    </row>
    <row r="1525" spans="1:7">
      <c r="A1525" s="139">
        <v>1524</v>
      </c>
      <c r="B1525" s="139" t="s">
        <v>3814</v>
      </c>
      <c r="C1525" s="139" t="s">
        <v>3822</v>
      </c>
      <c r="D1525" s="139" t="s">
        <v>3823</v>
      </c>
      <c r="E1525" s="139" t="s">
        <v>2384</v>
      </c>
      <c r="F1525" s="139" t="s">
        <v>2385</v>
      </c>
      <c r="G1525" s="139" t="s">
        <v>1980</v>
      </c>
    </row>
    <row r="1526" spans="1:7">
      <c r="A1526" s="139">
        <v>1525</v>
      </c>
      <c r="B1526" s="139" t="s">
        <v>3814</v>
      </c>
      <c r="C1526" s="139" t="s">
        <v>3822</v>
      </c>
      <c r="D1526" s="139" t="s">
        <v>3823</v>
      </c>
      <c r="E1526" s="139" t="s">
        <v>2311</v>
      </c>
      <c r="F1526" s="139" t="s">
        <v>1762</v>
      </c>
      <c r="G1526" s="139" t="s">
        <v>2312</v>
      </c>
    </row>
    <row r="1527" spans="1:7">
      <c r="A1527" s="139">
        <v>1526</v>
      </c>
      <c r="B1527" s="139" t="s">
        <v>3814</v>
      </c>
      <c r="C1527" s="139" t="s">
        <v>3822</v>
      </c>
      <c r="D1527" s="139" t="s">
        <v>3823</v>
      </c>
      <c r="E1527" s="139" t="s">
        <v>2386</v>
      </c>
      <c r="F1527" s="139" t="s">
        <v>1502</v>
      </c>
      <c r="G1527" s="139" t="s">
        <v>2387</v>
      </c>
    </row>
    <row r="1528" spans="1:7">
      <c r="A1528" s="139">
        <v>1527</v>
      </c>
      <c r="B1528" s="139" t="s">
        <v>3814</v>
      </c>
      <c r="C1528" s="139" t="s">
        <v>3822</v>
      </c>
      <c r="D1528" s="139" t="s">
        <v>3823</v>
      </c>
      <c r="E1528" s="139" t="s">
        <v>2174</v>
      </c>
      <c r="F1528" s="139" t="s">
        <v>1561</v>
      </c>
      <c r="G1528" s="139" t="s">
        <v>1808</v>
      </c>
    </row>
    <row r="1529" spans="1:7">
      <c r="A1529" s="139">
        <v>1528</v>
      </c>
      <c r="B1529" s="139" t="s">
        <v>3814</v>
      </c>
      <c r="C1529" s="139" t="s">
        <v>3822</v>
      </c>
      <c r="D1529" s="139" t="s">
        <v>3823</v>
      </c>
      <c r="E1529" s="139" t="s">
        <v>2408</v>
      </c>
      <c r="F1529" s="139" t="s">
        <v>2409</v>
      </c>
      <c r="G1529" s="139" t="s">
        <v>1980</v>
      </c>
    </row>
    <row r="1530" spans="1:7">
      <c r="A1530" s="139">
        <v>1529</v>
      </c>
      <c r="B1530" s="139" t="s">
        <v>3814</v>
      </c>
      <c r="C1530" s="139" t="s">
        <v>3822</v>
      </c>
      <c r="D1530" s="139" t="s">
        <v>3823</v>
      </c>
      <c r="E1530" s="139" t="s">
        <v>2394</v>
      </c>
      <c r="F1530" s="139" t="s">
        <v>2395</v>
      </c>
      <c r="G1530" s="139" t="s">
        <v>1980</v>
      </c>
    </row>
    <row r="1531" spans="1:7">
      <c r="A1531" s="139">
        <v>1530</v>
      </c>
      <c r="B1531" s="139" t="s">
        <v>3814</v>
      </c>
      <c r="C1531" s="139" t="s">
        <v>3822</v>
      </c>
      <c r="D1531" s="139" t="s">
        <v>3823</v>
      </c>
      <c r="E1531" s="139" t="s">
        <v>2396</v>
      </c>
      <c r="F1531" s="139" t="s">
        <v>2397</v>
      </c>
      <c r="G1531" s="139" t="s">
        <v>1543</v>
      </c>
    </row>
    <row r="1532" spans="1:7">
      <c r="A1532" s="139">
        <v>1531</v>
      </c>
      <c r="B1532" s="139" t="s">
        <v>3814</v>
      </c>
      <c r="C1532" s="139" t="s">
        <v>3822</v>
      </c>
      <c r="D1532" s="139" t="s">
        <v>3823</v>
      </c>
      <c r="E1532" s="139" t="s">
        <v>1511</v>
      </c>
      <c r="F1532" s="139" t="s">
        <v>1512</v>
      </c>
      <c r="G1532" s="139" t="s">
        <v>1513</v>
      </c>
    </row>
    <row r="1533" spans="1:7">
      <c r="A1533" s="139">
        <v>1532</v>
      </c>
      <c r="B1533" s="139" t="s">
        <v>3814</v>
      </c>
      <c r="C1533" s="139" t="s">
        <v>3822</v>
      </c>
      <c r="D1533" s="139" t="s">
        <v>3823</v>
      </c>
      <c r="E1533" s="139" t="s">
        <v>2388</v>
      </c>
      <c r="F1533" s="139" t="s">
        <v>2389</v>
      </c>
      <c r="G1533" s="139" t="s">
        <v>1980</v>
      </c>
    </row>
    <row r="1534" spans="1:7">
      <c r="A1534" s="139">
        <v>1533</v>
      </c>
      <c r="B1534" s="139" t="s">
        <v>3814</v>
      </c>
      <c r="C1534" s="139" t="s">
        <v>3822</v>
      </c>
      <c r="D1534" s="139" t="s">
        <v>3823</v>
      </c>
      <c r="E1534" s="139" t="s">
        <v>2410</v>
      </c>
      <c r="F1534" s="139" t="s">
        <v>2411</v>
      </c>
      <c r="G1534" s="139" t="s">
        <v>1980</v>
      </c>
    </row>
    <row r="1535" spans="1:7">
      <c r="A1535" s="139">
        <v>1534</v>
      </c>
      <c r="B1535" s="139" t="s">
        <v>3814</v>
      </c>
      <c r="C1535" s="139" t="s">
        <v>3822</v>
      </c>
      <c r="D1535" s="139" t="s">
        <v>3823</v>
      </c>
      <c r="E1535" s="139" t="s">
        <v>1761</v>
      </c>
      <c r="F1535" s="139" t="s">
        <v>1762</v>
      </c>
      <c r="G1535" s="139" t="s">
        <v>1763</v>
      </c>
    </row>
    <row r="1536" spans="1:7">
      <c r="A1536" s="139">
        <v>1535</v>
      </c>
      <c r="B1536" s="139" t="s">
        <v>3814</v>
      </c>
      <c r="C1536" s="139" t="s">
        <v>3822</v>
      </c>
      <c r="D1536" s="139" t="s">
        <v>3823</v>
      </c>
      <c r="E1536" s="139" t="s">
        <v>2390</v>
      </c>
      <c r="F1536" s="139" t="s">
        <v>2391</v>
      </c>
      <c r="G1536" s="139" t="s">
        <v>1980</v>
      </c>
    </row>
    <row r="1537" spans="1:7">
      <c r="A1537" s="139">
        <v>1536</v>
      </c>
      <c r="B1537" s="139" t="s">
        <v>3814</v>
      </c>
      <c r="C1537" s="139" t="s">
        <v>3822</v>
      </c>
      <c r="D1537" s="139" t="s">
        <v>3823</v>
      </c>
      <c r="E1537" s="139" t="s">
        <v>2017</v>
      </c>
      <c r="F1537" s="139" t="s">
        <v>2018</v>
      </c>
      <c r="G1537" s="139" t="s">
        <v>1562</v>
      </c>
    </row>
    <row r="1538" spans="1:7">
      <c r="A1538" s="139">
        <v>1537</v>
      </c>
      <c r="B1538" s="139" t="s">
        <v>3814</v>
      </c>
      <c r="C1538" s="139" t="s">
        <v>3822</v>
      </c>
      <c r="D1538" s="139" t="s">
        <v>3823</v>
      </c>
      <c r="E1538" s="139" t="s">
        <v>2003</v>
      </c>
      <c r="F1538" s="139" t="s">
        <v>2004</v>
      </c>
      <c r="G1538" s="139" t="s">
        <v>2005</v>
      </c>
    </row>
    <row r="1539" spans="1:7">
      <c r="A1539" s="139">
        <v>1538</v>
      </c>
      <c r="B1539" s="139" t="s">
        <v>3814</v>
      </c>
      <c r="C1539" s="139" t="s">
        <v>3824</v>
      </c>
      <c r="D1539" s="139" t="s">
        <v>3825</v>
      </c>
      <c r="E1539" s="139" t="s">
        <v>2384</v>
      </c>
      <c r="F1539" s="139" t="s">
        <v>2385</v>
      </c>
      <c r="G1539" s="139" t="s">
        <v>1980</v>
      </c>
    </row>
    <row r="1540" spans="1:7">
      <c r="A1540" s="139">
        <v>1539</v>
      </c>
      <c r="B1540" s="139" t="s">
        <v>3814</v>
      </c>
      <c r="C1540" s="139" t="s">
        <v>3824</v>
      </c>
      <c r="D1540" s="139" t="s">
        <v>3825</v>
      </c>
      <c r="E1540" s="139" t="s">
        <v>2386</v>
      </c>
      <c r="F1540" s="139" t="s">
        <v>1502</v>
      </c>
      <c r="G1540" s="139" t="s">
        <v>2387</v>
      </c>
    </row>
    <row r="1541" spans="1:7">
      <c r="A1541" s="139">
        <v>1540</v>
      </c>
      <c r="B1541" s="139" t="s">
        <v>3814</v>
      </c>
      <c r="C1541" s="139" t="s">
        <v>3824</v>
      </c>
      <c r="D1541" s="139" t="s">
        <v>3825</v>
      </c>
      <c r="E1541" s="139" t="s">
        <v>2174</v>
      </c>
      <c r="F1541" s="139" t="s">
        <v>1561</v>
      </c>
      <c r="G1541" s="139" t="s">
        <v>1808</v>
      </c>
    </row>
    <row r="1542" spans="1:7">
      <c r="A1542" s="139">
        <v>1541</v>
      </c>
      <c r="B1542" s="139" t="s">
        <v>3814</v>
      </c>
      <c r="C1542" s="139" t="s">
        <v>3824</v>
      </c>
      <c r="D1542" s="139" t="s">
        <v>3825</v>
      </c>
      <c r="E1542" s="139" t="s">
        <v>2394</v>
      </c>
      <c r="F1542" s="139" t="s">
        <v>2395</v>
      </c>
      <c r="G1542" s="139" t="s">
        <v>1980</v>
      </c>
    </row>
    <row r="1543" spans="1:7">
      <c r="A1543" s="139">
        <v>1542</v>
      </c>
      <c r="B1543" s="139" t="s">
        <v>3814</v>
      </c>
      <c r="C1543" s="139" t="s">
        <v>3824</v>
      </c>
      <c r="D1543" s="139" t="s">
        <v>3825</v>
      </c>
      <c r="E1543" s="139" t="s">
        <v>2396</v>
      </c>
      <c r="F1543" s="139" t="s">
        <v>2397</v>
      </c>
      <c r="G1543" s="139" t="s">
        <v>1543</v>
      </c>
    </row>
    <row r="1544" spans="1:7">
      <c r="A1544" s="139">
        <v>1543</v>
      </c>
      <c r="B1544" s="139" t="s">
        <v>3814</v>
      </c>
      <c r="C1544" s="139" t="s">
        <v>3824</v>
      </c>
      <c r="D1544" s="139" t="s">
        <v>3825</v>
      </c>
      <c r="E1544" s="139" t="s">
        <v>2412</v>
      </c>
      <c r="F1544" s="139" t="s">
        <v>2413</v>
      </c>
      <c r="G1544" s="139" t="s">
        <v>1980</v>
      </c>
    </row>
    <row r="1545" spans="1:7">
      <c r="A1545" s="139">
        <v>1544</v>
      </c>
      <c r="B1545" s="139" t="s">
        <v>3814</v>
      </c>
      <c r="C1545" s="139" t="s">
        <v>3824</v>
      </c>
      <c r="D1545" s="139" t="s">
        <v>3825</v>
      </c>
      <c r="E1545" s="139" t="s">
        <v>1511</v>
      </c>
      <c r="F1545" s="139" t="s">
        <v>1512</v>
      </c>
      <c r="G1545" s="139" t="s">
        <v>1513</v>
      </c>
    </row>
    <row r="1546" spans="1:7">
      <c r="A1546" s="139">
        <v>1545</v>
      </c>
      <c r="B1546" s="139" t="s">
        <v>3814</v>
      </c>
      <c r="C1546" s="139" t="s">
        <v>3824</v>
      </c>
      <c r="D1546" s="139" t="s">
        <v>3825</v>
      </c>
      <c r="E1546" s="139" t="s">
        <v>2414</v>
      </c>
      <c r="F1546" s="139" t="s">
        <v>2415</v>
      </c>
      <c r="G1546" s="139" t="s">
        <v>1980</v>
      </c>
    </row>
    <row r="1547" spans="1:7">
      <c r="A1547" s="139">
        <v>1546</v>
      </c>
      <c r="B1547" s="139" t="s">
        <v>3814</v>
      </c>
      <c r="C1547" s="139" t="s">
        <v>3824</v>
      </c>
      <c r="D1547" s="139" t="s">
        <v>3825</v>
      </c>
      <c r="E1547" s="139" t="s">
        <v>2388</v>
      </c>
      <c r="F1547" s="139" t="s">
        <v>2389</v>
      </c>
      <c r="G1547" s="139" t="s">
        <v>1980</v>
      </c>
    </row>
    <row r="1548" spans="1:7">
      <c r="A1548" s="139">
        <v>1547</v>
      </c>
      <c r="B1548" s="139" t="s">
        <v>3814</v>
      </c>
      <c r="C1548" s="139" t="s">
        <v>3824</v>
      </c>
      <c r="D1548" s="139" t="s">
        <v>3825</v>
      </c>
      <c r="E1548" s="139" t="s">
        <v>1761</v>
      </c>
      <c r="F1548" s="139" t="s">
        <v>1762</v>
      </c>
      <c r="G1548" s="139" t="s">
        <v>1763</v>
      </c>
    </row>
    <row r="1549" spans="1:7">
      <c r="A1549" s="139">
        <v>1548</v>
      </c>
      <c r="B1549" s="139" t="s">
        <v>3814</v>
      </c>
      <c r="C1549" s="139" t="s">
        <v>3824</v>
      </c>
      <c r="D1549" s="139" t="s">
        <v>3825</v>
      </c>
      <c r="E1549" s="139" t="s">
        <v>2390</v>
      </c>
      <c r="F1549" s="139" t="s">
        <v>2391</v>
      </c>
      <c r="G1549" s="139" t="s">
        <v>1980</v>
      </c>
    </row>
    <row r="1550" spans="1:7">
      <c r="A1550" s="139">
        <v>1549</v>
      </c>
      <c r="B1550" s="139" t="s">
        <v>3814</v>
      </c>
      <c r="C1550" s="139" t="s">
        <v>3824</v>
      </c>
      <c r="D1550" s="139" t="s">
        <v>3825</v>
      </c>
      <c r="E1550" s="139" t="s">
        <v>2017</v>
      </c>
      <c r="F1550" s="139" t="s">
        <v>2018</v>
      </c>
      <c r="G1550" s="139" t="s">
        <v>1562</v>
      </c>
    </row>
    <row r="1551" spans="1:7">
      <c r="A1551" s="139">
        <v>1550</v>
      </c>
      <c r="B1551" s="139" t="s">
        <v>3814</v>
      </c>
      <c r="C1551" s="139" t="s">
        <v>3824</v>
      </c>
      <c r="D1551" s="139" t="s">
        <v>3825</v>
      </c>
      <c r="E1551" s="139" t="s">
        <v>2003</v>
      </c>
      <c r="F1551" s="139" t="s">
        <v>2004</v>
      </c>
      <c r="G1551" s="139" t="s">
        <v>2005</v>
      </c>
    </row>
    <row r="1552" spans="1:7">
      <c r="A1552" s="139">
        <v>1551</v>
      </c>
      <c r="B1552" s="139" t="s">
        <v>3814</v>
      </c>
      <c r="C1552" s="139" t="s">
        <v>3826</v>
      </c>
      <c r="D1552" s="139" t="s">
        <v>3827</v>
      </c>
      <c r="E1552" s="139" t="s">
        <v>2384</v>
      </c>
      <c r="F1552" s="139" t="s">
        <v>2385</v>
      </c>
      <c r="G1552" s="139" t="s">
        <v>1980</v>
      </c>
    </row>
    <row r="1553" spans="1:7">
      <c r="A1553" s="139">
        <v>1552</v>
      </c>
      <c r="B1553" s="139" t="s">
        <v>3814</v>
      </c>
      <c r="C1553" s="139" t="s">
        <v>3826</v>
      </c>
      <c r="D1553" s="139" t="s">
        <v>3827</v>
      </c>
      <c r="E1553" s="139" t="s">
        <v>2416</v>
      </c>
      <c r="F1553" s="139" t="s">
        <v>2417</v>
      </c>
      <c r="G1553" s="139" t="s">
        <v>1980</v>
      </c>
    </row>
    <row r="1554" spans="1:7">
      <c r="A1554" s="139">
        <v>1553</v>
      </c>
      <c r="B1554" s="139" t="s">
        <v>3814</v>
      </c>
      <c r="C1554" s="139" t="s">
        <v>3826</v>
      </c>
      <c r="D1554" s="139" t="s">
        <v>3827</v>
      </c>
      <c r="E1554" s="139" t="s">
        <v>2386</v>
      </c>
      <c r="F1554" s="139" t="s">
        <v>1502</v>
      </c>
      <c r="G1554" s="139" t="s">
        <v>2387</v>
      </c>
    </row>
    <row r="1555" spans="1:7">
      <c r="A1555" s="139">
        <v>1554</v>
      </c>
      <c r="B1555" s="139" t="s">
        <v>3814</v>
      </c>
      <c r="C1555" s="139" t="s">
        <v>3826</v>
      </c>
      <c r="D1555" s="139" t="s">
        <v>3827</v>
      </c>
      <c r="E1555" s="139" t="s">
        <v>2174</v>
      </c>
      <c r="F1555" s="139" t="s">
        <v>1561</v>
      </c>
      <c r="G1555" s="139" t="s">
        <v>1808</v>
      </c>
    </row>
    <row r="1556" spans="1:7">
      <c r="A1556" s="139">
        <v>1555</v>
      </c>
      <c r="B1556" s="139" t="s">
        <v>3814</v>
      </c>
      <c r="C1556" s="139" t="s">
        <v>3826</v>
      </c>
      <c r="D1556" s="139" t="s">
        <v>3827</v>
      </c>
      <c r="E1556" s="139" t="s">
        <v>2418</v>
      </c>
      <c r="F1556" s="139" t="s">
        <v>2419</v>
      </c>
      <c r="G1556" s="139" t="s">
        <v>1980</v>
      </c>
    </row>
    <row r="1557" spans="1:7">
      <c r="A1557" s="139">
        <v>1556</v>
      </c>
      <c r="B1557" s="139" t="s">
        <v>3814</v>
      </c>
      <c r="C1557" s="139" t="s">
        <v>3826</v>
      </c>
      <c r="D1557" s="139" t="s">
        <v>3827</v>
      </c>
      <c r="E1557" s="139" t="s">
        <v>2394</v>
      </c>
      <c r="F1557" s="139" t="s">
        <v>2395</v>
      </c>
      <c r="G1557" s="139" t="s">
        <v>1980</v>
      </c>
    </row>
    <row r="1558" spans="1:7">
      <c r="A1558" s="139">
        <v>1557</v>
      </c>
      <c r="B1558" s="139" t="s">
        <v>3814</v>
      </c>
      <c r="C1558" s="139" t="s">
        <v>3826</v>
      </c>
      <c r="D1558" s="139" t="s">
        <v>3827</v>
      </c>
      <c r="E1558" s="139" t="s">
        <v>2420</v>
      </c>
      <c r="F1558" s="139" t="s">
        <v>2421</v>
      </c>
      <c r="G1558" s="139" t="s">
        <v>1562</v>
      </c>
    </row>
    <row r="1559" spans="1:7">
      <c r="A1559" s="139">
        <v>1558</v>
      </c>
      <c r="B1559" s="139" t="s">
        <v>3814</v>
      </c>
      <c r="C1559" s="139" t="s">
        <v>3826</v>
      </c>
      <c r="D1559" s="139" t="s">
        <v>3827</v>
      </c>
      <c r="E1559" s="139" t="s">
        <v>2396</v>
      </c>
      <c r="F1559" s="139" t="s">
        <v>2397</v>
      </c>
      <c r="G1559" s="139" t="s">
        <v>1543</v>
      </c>
    </row>
    <row r="1560" spans="1:7">
      <c r="A1560" s="139">
        <v>1559</v>
      </c>
      <c r="B1560" s="139" t="s">
        <v>3814</v>
      </c>
      <c r="C1560" s="139" t="s">
        <v>3826</v>
      </c>
      <c r="D1560" s="139" t="s">
        <v>3827</v>
      </c>
      <c r="E1560" s="139" t="s">
        <v>1511</v>
      </c>
      <c r="F1560" s="139" t="s">
        <v>1512</v>
      </c>
      <c r="G1560" s="139" t="s">
        <v>1513</v>
      </c>
    </row>
    <row r="1561" spans="1:7">
      <c r="A1561" s="139">
        <v>1560</v>
      </c>
      <c r="B1561" s="139" t="s">
        <v>3814</v>
      </c>
      <c r="C1561" s="139" t="s">
        <v>3826</v>
      </c>
      <c r="D1561" s="139" t="s">
        <v>3827</v>
      </c>
      <c r="E1561" s="139" t="s">
        <v>2388</v>
      </c>
      <c r="F1561" s="139" t="s">
        <v>2389</v>
      </c>
      <c r="G1561" s="139" t="s">
        <v>1980</v>
      </c>
    </row>
    <row r="1562" spans="1:7">
      <c r="A1562" s="139">
        <v>1561</v>
      </c>
      <c r="B1562" s="139" t="s">
        <v>3814</v>
      </c>
      <c r="C1562" s="139" t="s">
        <v>3826</v>
      </c>
      <c r="D1562" s="139" t="s">
        <v>3827</v>
      </c>
      <c r="E1562" s="139" t="s">
        <v>2422</v>
      </c>
      <c r="F1562" s="139" t="s">
        <v>2423</v>
      </c>
      <c r="G1562" s="139" t="s">
        <v>2424</v>
      </c>
    </row>
    <row r="1563" spans="1:7">
      <c r="A1563" s="139">
        <v>1562</v>
      </c>
      <c r="B1563" s="139" t="s">
        <v>3814</v>
      </c>
      <c r="C1563" s="139" t="s">
        <v>3826</v>
      </c>
      <c r="D1563" s="139" t="s">
        <v>3827</v>
      </c>
      <c r="E1563" s="139" t="s">
        <v>1761</v>
      </c>
      <c r="F1563" s="139" t="s">
        <v>1762</v>
      </c>
      <c r="G1563" s="139" t="s">
        <v>1763</v>
      </c>
    </row>
    <row r="1564" spans="1:7">
      <c r="A1564" s="139">
        <v>1563</v>
      </c>
      <c r="B1564" s="139" t="s">
        <v>3814</v>
      </c>
      <c r="C1564" s="139" t="s">
        <v>3826</v>
      </c>
      <c r="D1564" s="139" t="s">
        <v>3827</v>
      </c>
      <c r="E1564" s="139" t="s">
        <v>2390</v>
      </c>
      <c r="F1564" s="139" t="s">
        <v>2391</v>
      </c>
      <c r="G1564" s="139" t="s">
        <v>1980</v>
      </c>
    </row>
    <row r="1565" spans="1:7">
      <c r="A1565" s="139">
        <v>1564</v>
      </c>
      <c r="B1565" s="139" t="s">
        <v>3814</v>
      </c>
      <c r="C1565" s="139" t="s">
        <v>3826</v>
      </c>
      <c r="D1565" s="139" t="s">
        <v>3827</v>
      </c>
      <c r="E1565" s="139" t="s">
        <v>2017</v>
      </c>
      <c r="F1565" s="139" t="s">
        <v>2018</v>
      </c>
      <c r="G1565" s="139" t="s">
        <v>1562</v>
      </c>
    </row>
    <row r="1566" spans="1:7">
      <c r="A1566" s="139">
        <v>1565</v>
      </c>
      <c r="B1566" s="139" t="s">
        <v>3814</v>
      </c>
      <c r="C1566" s="139" t="s">
        <v>3826</v>
      </c>
      <c r="D1566" s="139" t="s">
        <v>3827</v>
      </c>
      <c r="E1566" s="139" t="s">
        <v>2003</v>
      </c>
      <c r="F1566" s="139" t="s">
        <v>2004</v>
      </c>
      <c r="G1566" s="139" t="s">
        <v>2005</v>
      </c>
    </row>
    <row r="1567" spans="1:7">
      <c r="A1567" s="139">
        <v>1566</v>
      </c>
      <c r="B1567" s="139" t="s">
        <v>3814</v>
      </c>
      <c r="C1567" s="139" t="s">
        <v>3828</v>
      </c>
      <c r="D1567" s="139" t="s">
        <v>3829</v>
      </c>
      <c r="E1567" s="139" t="s">
        <v>2384</v>
      </c>
      <c r="F1567" s="139" t="s">
        <v>2385</v>
      </c>
      <c r="G1567" s="139" t="s">
        <v>1980</v>
      </c>
    </row>
    <row r="1568" spans="1:7">
      <c r="A1568" s="139">
        <v>1567</v>
      </c>
      <c r="B1568" s="139" t="s">
        <v>3814</v>
      </c>
      <c r="C1568" s="139" t="s">
        <v>3828</v>
      </c>
      <c r="D1568" s="139" t="s">
        <v>3829</v>
      </c>
      <c r="E1568" s="139" t="s">
        <v>2425</v>
      </c>
      <c r="F1568" s="139" t="s">
        <v>2426</v>
      </c>
      <c r="G1568" s="139" t="s">
        <v>2427</v>
      </c>
    </row>
    <row r="1569" spans="1:7">
      <c r="A1569" s="139">
        <v>1568</v>
      </c>
      <c r="B1569" s="139" t="s">
        <v>3814</v>
      </c>
      <c r="C1569" s="139" t="s">
        <v>3828</v>
      </c>
      <c r="D1569" s="139" t="s">
        <v>3829</v>
      </c>
      <c r="E1569" s="139" t="s">
        <v>2428</v>
      </c>
      <c r="F1569" s="139" t="s">
        <v>2429</v>
      </c>
      <c r="G1569" s="139" t="s">
        <v>1980</v>
      </c>
    </row>
    <row r="1570" spans="1:7">
      <c r="A1570" s="139">
        <v>1569</v>
      </c>
      <c r="B1570" s="139" t="s">
        <v>3814</v>
      </c>
      <c r="C1570" s="139" t="s">
        <v>3828</v>
      </c>
      <c r="D1570" s="139" t="s">
        <v>3829</v>
      </c>
      <c r="E1570" s="139" t="s">
        <v>2430</v>
      </c>
      <c r="F1570" s="139" t="s">
        <v>2431</v>
      </c>
      <c r="G1570" s="139" t="s">
        <v>2432</v>
      </c>
    </row>
    <row r="1571" spans="1:7">
      <c r="A1571" s="139">
        <v>1570</v>
      </c>
      <c r="B1571" s="139" t="s">
        <v>3814</v>
      </c>
      <c r="C1571" s="139" t="s">
        <v>3828</v>
      </c>
      <c r="D1571" s="139" t="s">
        <v>3829</v>
      </c>
      <c r="E1571" s="139" t="s">
        <v>2433</v>
      </c>
      <c r="F1571" s="139" t="s">
        <v>2434</v>
      </c>
      <c r="G1571" s="139" t="s">
        <v>1980</v>
      </c>
    </row>
    <row r="1572" spans="1:7">
      <c r="A1572" s="139">
        <v>1571</v>
      </c>
      <c r="B1572" s="139" t="s">
        <v>3814</v>
      </c>
      <c r="C1572" s="139" t="s">
        <v>3828</v>
      </c>
      <c r="D1572" s="139" t="s">
        <v>3829</v>
      </c>
      <c r="E1572" s="139" t="s">
        <v>2435</v>
      </c>
      <c r="F1572" s="139" t="s">
        <v>2436</v>
      </c>
      <c r="G1572" s="139" t="s">
        <v>1980</v>
      </c>
    </row>
    <row r="1573" spans="1:7">
      <c r="A1573" s="139">
        <v>1572</v>
      </c>
      <c r="B1573" s="139" t="s">
        <v>3814</v>
      </c>
      <c r="C1573" s="139" t="s">
        <v>3828</v>
      </c>
      <c r="D1573" s="139" t="s">
        <v>3829</v>
      </c>
      <c r="E1573" s="139" t="s">
        <v>2437</v>
      </c>
      <c r="F1573" s="139" t="s">
        <v>2438</v>
      </c>
      <c r="G1573" s="139" t="s">
        <v>1980</v>
      </c>
    </row>
    <row r="1574" spans="1:7">
      <c r="A1574" s="139">
        <v>1573</v>
      </c>
      <c r="B1574" s="139" t="s">
        <v>3814</v>
      </c>
      <c r="C1574" s="139" t="s">
        <v>3828</v>
      </c>
      <c r="D1574" s="139" t="s">
        <v>3829</v>
      </c>
      <c r="E1574" s="139" t="s">
        <v>2439</v>
      </c>
      <c r="F1574" s="139" t="s">
        <v>2440</v>
      </c>
      <c r="G1574" s="139" t="s">
        <v>1980</v>
      </c>
    </row>
    <row r="1575" spans="1:7">
      <c r="A1575" s="139">
        <v>1574</v>
      </c>
      <c r="B1575" s="139" t="s">
        <v>3814</v>
      </c>
      <c r="C1575" s="139" t="s">
        <v>3828</v>
      </c>
      <c r="D1575" s="139" t="s">
        <v>3829</v>
      </c>
      <c r="E1575" s="139" t="s">
        <v>2441</v>
      </c>
      <c r="F1575" s="139" t="s">
        <v>2442</v>
      </c>
      <c r="G1575" s="139" t="s">
        <v>1980</v>
      </c>
    </row>
    <row r="1576" spans="1:7">
      <c r="A1576" s="139">
        <v>1575</v>
      </c>
      <c r="B1576" s="139" t="s">
        <v>3814</v>
      </c>
      <c r="C1576" s="139" t="s">
        <v>3828</v>
      </c>
      <c r="D1576" s="139" t="s">
        <v>3829</v>
      </c>
      <c r="E1576" s="139" t="s">
        <v>2443</v>
      </c>
      <c r="F1576" s="139" t="s">
        <v>2444</v>
      </c>
      <c r="G1576" s="139" t="s">
        <v>1980</v>
      </c>
    </row>
    <row r="1577" spans="1:7">
      <c r="A1577" s="139">
        <v>1576</v>
      </c>
      <c r="B1577" s="139" t="s">
        <v>3814</v>
      </c>
      <c r="C1577" s="139" t="s">
        <v>3828</v>
      </c>
      <c r="D1577" s="139" t="s">
        <v>3829</v>
      </c>
      <c r="E1577" s="139" t="s">
        <v>2445</v>
      </c>
      <c r="F1577" s="139" t="s">
        <v>2446</v>
      </c>
      <c r="G1577" s="139" t="s">
        <v>2432</v>
      </c>
    </row>
    <row r="1578" spans="1:7">
      <c r="A1578" s="139">
        <v>1577</v>
      </c>
      <c r="B1578" s="139" t="s">
        <v>3814</v>
      </c>
      <c r="C1578" s="139" t="s">
        <v>3828</v>
      </c>
      <c r="D1578" s="139" t="s">
        <v>3829</v>
      </c>
      <c r="E1578" s="139" t="s">
        <v>2447</v>
      </c>
      <c r="F1578" s="139" t="s">
        <v>2448</v>
      </c>
      <c r="G1578" s="139" t="s">
        <v>1980</v>
      </c>
    </row>
    <row r="1579" spans="1:7">
      <c r="A1579" s="139">
        <v>1578</v>
      </c>
      <c r="B1579" s="139" t="s">
        <v>3814</v>
      </c>
      <c r="C1579" s="139" t="s">
        <v>3828</v>
      </c>
      <c r="D1579" s="139" t="s">
        <v>3829</v>
      </c>
      <c r="E1579" s="139" t="s">
        <v>2449</v>
      </c>
      <c r="F1579" s="139" t="s">
        <v>2450</v>
      </c>
      <c r="G1579" s="139" t="s">
        <v>1980</v>
      </c>
    </row>
    <row r="1580" spans="1:7">
      <c r="A1580" s="139">
        <v>1579</v>
      </c>
      <c r="B1580" s="139" t="s">
        <v>3814</v>
      </c>
      <c r="C1580" s="139" t="s">
        <v>3828</v>
      </c>
      <c r="D1580" s="139" t="s">
        <v>3829</v>
      </c>
      <c r="E1580" s="139" t="s">
        <v>2451</v>
      </c>
      <c r="F1580" s="139" t="s">
        <v>2452</v>
      </c>
      <c r="G1580" s="139" t="s">
        <v>1980</v>
      </c>
    </row>
    <row r="1581" spans="1:7">
      <c r="A1581" s="139">
        <v>1580</v>
      </c>
      <c r="B1581" s="139" t="s">
        <v>3814</v>
      </c>
      <c r="C1581" s="139" t="s">
        <v>3828</v>
      </c>
      <c r="D1581" s="139" t="s">
        <v>3829</v>
      </c>
      <c r="E1581" s="139" t="s">
        <v>2453</v>
      </c>
      <c r="F1581" s="139" t="s">
        <v>2454</v>
      </c>
      <c r="G1581" s="139" t="s">
        <v>1980</v>
      </c>
    </row>
    <row r="1582" spans="1:7">
      <c r="A1582" s="139">
        <v>1581</v>
      </c>
      <c r="B1582" s="139" t="s">
        <v>3814</v>
      </c>
      <c r="C1582" s="139" t="s">
        <v>3828</v>
      </c>
      <c r="D1582" s="139" t="s">
        <v>3829</v>
      </c>
      <c r="E1582" s="139" t="s">
        <v>2455</v>
      </c>
      <c r="F1582" s="139" t="s">
        <v>2456</v>
      </c>
      <c r="G1582" s="139" t="s">
        <v>1980</v>
      </c>
    </row>
    <row r="1583" spans="1:7">
      <c r="A1583" s="139">
        <v>1582</v>
      </c>
      <c r="B1583" s="139" t="s">
        <v>3814</v>
      </c>
      <c r="C1583" s="139" t="s">
        <v>3828</v>
      </c>
      <c r="D1583" s="139" t="s">
        <v>3829</v>
      </c>
      <c r="E1583" s="139" t="s">
        <v>2457</v>
      </c>
      <c r="F1583" s="139" t="s">
        <v>2458</v>
      </c>
      <c r="G1583" s="139" t="s">
        <v>1980</v>
      </c>
    </row>
    <row r="1584" spans="1:7">
      <c r="A1584" s="139">
        <v>1583</v>
      </c>
      <c r="B1584" s="139" t="s">
        <v>3814</v>
      </c>
      <c r="C1584" s="139" t="s">
        <v>3828</v>
      </c>
      <c r="D1584" s="139" t="s">
        <v>3829</v>
      </c>
      <c r="E1584" s="139" t="s">
        <v>2459</v>
      </c>
      <c r="F1584" s="139" t="s">
        <v>2460</v>
      </c>
      <c r="G1584" s="139" t="s">
        <v>1980</v>
      </c>
    </row>
    <row r="1585" spans="1:7">
      <c r="A1585" s="139">
        <v>1584</v>
      </c>
      <c r="B1585" s="139" t="s">
        <v>3814</v>
      </c>
      <c r="C1585" s="139" t="s">
        <v>3828</v>
      </c>
      <c r="D1585" s="139" t="s">
        <v>3829</v>
      </c>
      <c r="E1585" s="139" t="s">
        <v>2461</v>
      </c>
      <c r="F1585" s="139" t="s">
        <v>2462</v>
      </c>
      <c r="G1585" s="139" t="s">
        <v>1980</v>
      </c>
    </row>
    <row r="1586" spans="1:7">
      <c r="A1586" s="139">
        <v>1585</v>
      </c>
      <c r="B1586" s="139" t="s">
        <v>3814</v>
      </c>
      <c r="C1586" s="139" t="s">
        <v>3828</v>
      </c>
      <c r="D1586" s="139" t="s">
        <v>3829</v>
      </c>
      <c r="E1586" s="139" t="s">
        <v>2386</v>
      </c>
      <c r="F1586" s="139" t="s">
        <v>1502</v>
      </c>
      <c r="G1586" s="139" t="s">
        <v>2387</v>
      </c>
    </row>
    <row r="1587" spans="1:7">
      <c r="A1587" s="139">
        <v>1586</v>
      </c>
      <c r="B1587" s="139" t="s">
        <v>3814</v>
      </c>
      <c r="C1587" s="139" t="s">
        <v>3828</v>
      </c>
      <c r="D1587" s="139" t="s">
        <v>3829</v>
      </c>
      <c r="E1587" s="139" t="s">
        <v>2463</v>
      </c>
      <c r="F1587" s="139" t="s">
        <v>2464</v>
      </c>
      <c r="G1587" s="139" t="s">
        <v>1980</v>
      </c>
    </row>
    <row r="1588" spans="1:7">
      <c r="A1588" s="139">
        <v>1587</v>
      </c>
      <c r="B1588" s="139" t="s">
        <v>3814</v>
      </c>
      <c r="C1588" s="139" t="s">
        <v>3828</v>
      </c>
      <c r="D1588" s="139" t="s">
        <v>3829</v>
      </c>
      <c r="E1588" s="139" t="s">
        <v>2174</v>
      </c>
      <c r="F1588" s="139" t="s">
        <v>1561</v>
      </c>
      <c r="G1588" s="139" t="s">
        <v>1808</v>
      </c>
    </row>
    <row r="1589" spans="1:7">
      <c r="A1589" s="139">
        <v>1588</v>
      </c>
      <c r="B1589" s="139" t="s">
        <v>3814</v>
      </c>
      <c r="C1589" s="139" t="s">
        <v>3828</v>
      </c>
      <c r="D1589" s="139" t="s">
        <v>3829</v>
      </c>
      <c r="E1589" s="139" t="s">
        <v>2465</v>
      </c>
      <c r="F1589" s="139" t="s">
        <v>2466</v>
      </c>
      <c r="G1589" s="139" t="s">
        <v>2467</v>
      </c>
    </row>
    <row r="1590" spans="1:7">
      <c r="A1590" s="139">
        <v>1589</v>
      </c>
      <c r="B1590" s="139" t="s">
        <v>3814</v>
      </c>
      <c r="C1590" s="139" t="s">
        <v>3828</v>
      </c>
      <c r="D1590" s="139" t="s">
        <v>3829</v>
      </c>
      <c r="E1590" s="139" t="s">
        <v>2468</v>
      </c>
      <c r="F1590" s="139" t="s">
        <v>2469</v>
      </c>
      <c r="G1590" s="139" t="s">
        <v>1684</v>
      </c>
    </row>
    <row r="1591" spans="1:7">
      <c r="A1591" s="139">
        <v>1590</v>
      </c>
      <c r="B1591" s="139" t="s">
        <v>3814</v>
      </c>
      <c r="C1591" s="139" t="s">
        <v>3828</v>
      </c>
      <c r="D1591" s="139" t="s">
        <v>3829</v>
      </c>
      <c r="E1591" s="139" t="s">
        <v>2470</v>
      </c>
      <c r="F1591" s="139" t="s">
        <v>2471</v>
      </c>
      <c r="G1591" s="139" t="s">
        <v>2472</v>
      </c>
    </row>
    <row r="1592" spans="1:7">
      <c r="A1592" s="139">
        <v>1591</v>
      </c>
      <c r="B1592" s="139" t="s">
        <v>3814</v>
      </c>
      <c r="C1592" s="139" t="s">
        <v>3828</v>
      </c>
      <c r="D1592" s="139" t="s">
        <v>3829</v>
      </c>
      <c r="E1592" s="139" t="s">
        <v>2394</v>
      </c>
      <c r="F1592" s="139" t="s">
        <v>2395</v>
      </c>
      <c r="G1592" s="139" t="s">
        <v>1980</v>
      </c>
    </row>
    <row r="1593" spans="1:7">
      <c r="A1593" s="139">
        <v>1592</v>
      </c>
      <c r="B1593" s="139" t="s">
        <v>3814</v>
      </c>
      <c r="C1593" s="139" t="s">
        <v>3828</v>
      </c>
      <c r="D1593" s="139" t="s">
        <v>3829</v>
      </c>
      <c r="E1593" s="139" t="s">
        <v>2473</v>
      </c>
      <c r="F1593" s="139" t="s">
        <v>2474</v>
      </c>
      <c r="G1593" s="139" t="s">
        <v>1662</v>
      </c>
    </row>
    <row r="1594" spans="1:7">
      <c r="A1594" s="139">
        <v>1593</v>
      </c>
      <c r="B1594" s="139" t="s">
        <v>3814</v>
      </c>
      <c r="C1594" s="139" t="s">
        <v>3828</v>
      </c>
      <c r="D1594" s="139" t="s">
        <v>3829</v>
      </c>
      <c r="E1594" s="139" t="s">
        <v>2475</v>
      </c>
      <c r="F1594" s="139" t="s">
        <v>2476</v>
      </c>
      <c r="G1594" s="139" t="s">
        <v>1980</v>
      </c>
    </row>
    <row r="1595" spans="1:7">
      <c r="A1595" s="139">
        <v>1594</v>
      </c>
      <c r="B1595" s="139" t="s">
        <v>3814</v>
      </c>
      <c r="C1595" s="139" t="s">
        <v>3828</v>
      </c>
      <c r="D1595" s="139" t="s">
        <v>3829</v>
      </c>
      <c r="E1595" s="139" t="s">
        <v>2477</v>
      </c>
      <c r="F1595" s="139" t="s">
        <v>2478</v>
      </c>
      <c r="G1595" s="139" t="s">
        <v>1980</v>
      </c>
    </row>
    <row r="1596" spans="1:7">
      <c r="A1596" s="139">
        <v>1595</v>
      </c>
      <c r="B1596" s="139" t="s">
        <v>3814</v>
      </c>
      <c r="C1596" s="139" t="s">
        <v>3828</v>
      </c>
      <c r="D1596" s="139" t="s">
        <v>3829</v>
      </c>
      <c r="E1596" s="139" t="s">
        <v>2396</v>
      </c>
      <c r="F1596" s="139" t="s">
        <v>2397</v>
      </c>
      <c r="G1596" s="139" t="s">
        <v>1543</v>
      </c>
    </row>
    <row r="1597" spans="1:7">
      <c r="A1597" s="139">
        <v>1596</v>
      </c>
      <c r="B1597" s="139" t="s">
        <v>3814</v>
      </c>
      <c r="C1597" s="139" t="s">
        <v>3828</v>
      </c>
      <c r="D1597" s="139" t="s">
        <v>3829</v>
      </c>
      <c r="E1597" s="139" t="s">
        <v>2479</v>
      </c>
      <c r="F1597" s="139" t="s">
        <v>2480</v>
      </c>
      <c r="G1597" s="139" t="s">
        <v>2481</v>
      </c>
    </row>
    <row r="1598" spans="1:7">
      <c r="A1598" s="139">
        <v>1597</v>
      </c>
      <c r="B1598" s="139" t="s">
        <v>3814</v>
      </c>
      <c r="C1598" s="139" t="s">
        <v>3828</v>
      </c>
      <c r="D1598" s="139" t="s">
        <v>3829</v>
      </c>
      <c r="E1598" s="139" t="s">
        <v>2482</v>
      </c>
      <c r="F1598" s="139" t="s">
        <v>2483</v>
      </c>
      <c r="G1598" s="139" t="s">
        <v>1980</v>
      </c>
    </row>
    <row r="1599" spans="1:7">
      <c r="A1599" s="139">
        <v>1598</v>
      </c>
      <c r="B1599" s="139" t="s">
        <v>3814</v>
      </c>
      <c r="C1599" s="139" t="s">
        <v>3828</v>
      </c>
      <c r="D1599" s="139" t="s">
        <v>3829</v>
      </c>
      <c r="E1599" s="139" t="s">
        <v>2484</v>
      </c>
      <c r="F1599" s="139" t="s">
        <v>2485</v>
      </c>
      <c r="G1599" s="139" t="s">
        <v>1980</v>
      </c>
    </row>
    <row r="1600" spans="1:7">
      <c r="A1600" s="139">
        <v>1599</v>
      </c>
      <c r="B1600" s="139" t="s">
        <v>3814</v>
      </c>
      <c r="C1600" s="139" t="s">
        <v>3828</v>
      </c>
      <c r="D1600" s="139" t="s">
        <v>3829</v>
      </c>
      <c r="E1600" s="139" t="s">
        <v>2486</v>
      </c>
      <c r="F1600" s="139" t="s">
        <v>2487</v>
      </c>
      <c r="G1600" s="139" t="s">
        <v>1980</v>
      </c>
    </row>
    <row r="1601" spans="1:7">
      <c r="A1601" s="139">
        <v>1600</v>
      </c>
      <c r="B1601" s="139" t="s">
        <v>3814</v>
      </c>
      <c r="C1601" s="139" t="s">
        <v>3828</v>
      </c>
      <c r="D1601" s="139" t="s">
        <v>3829</v>
      </c>
      <c r="E1601" s="139" t="s">
        <v>2488</v>
      </c>
      <c r="F1601" s="139" t="s">
        <v>2489</v>
      </c>
      <c r="G1601" s="139" t="s">
        <v>1980</v>
      </c>
    </row>
    <row r="1602" spans="1:7">
      <c r="A1602" s="139">
        <v>1601</v>
      </c>
      <c r="B1602" s="139" t="s">
        <v>3814</v>
      </c>
      <c r="C1602" s="139" t="s">
        <v>3828</v>
      </c>
      <c r="D1602" s="139" t="s">
        <v>3829</v>
      </c>
      <c r="E1602" s="139" t="s">
        <v>2490</v>
      </c>
      <c r="F1602" s="139" t="s">
        <v>2491</v>
      </c>
      <c r="G1602" s="139" t="s">
        <v>1980</v>
      </c>
    </row>
    <row r="1603" spans="1:7">
      <c r="A1603" s="139">
        <v>1602</v>
      </c>
      <c r="B1603" s="139" t="s">
        <v>3814</v>
      </c>
      <c r="C1603" s="139" t="s">
        <v>3828</v>
      </c>
      <c r="D1603" s="139" t="s">
        <v>3829</v>
      </c>
      <c r="E1603" s="139" t="s">
        <v>1511</v>
      </c>
      <c r="F1603" s="139" t="s">
        <v>1512</v>
      </c>
      <c r="G1603" s="139" t="s">
        <v>1513</v>
      </c>
    </row>
    <row r="1604" spans="1:7">
      <c r="A1604" s="139">
        <v>1603</v>
      </c>
      <c r="B1604" s="139" t="s">
        <v>3814</v>
      </c>
      <c r="C1604" s="139" t="s">
        <v>3828</v>
      </c>
      <c r="D1604" s="139" t="s">
        <v>3829</v>
      </c>
      <c r="E1604" s="139" t="s">
        <v>2492</v>
      </c>
      <c r="F1604" s="139" t="s">
        <v>2493</v>
      </c>
      <c r="G1604" s="139" t="s">
        <v>1980</v>
      </c>
    </row>
    <row r="1605" spans="1:7">
      <c r="A1605" s="139">
        <v>1604</v>
      </c>
      <c r="B1605" s="139" t="s">
        <v>3814</v>
      </c>
      <c r="C1605" s="139" t="s">
        <v>3828</v>
      </c>
      <c r="D1605" s="139" t="s">
        <v>3829</v>
      </c>
      <c r="E1605" s="139" t="s">
        <v>2494</v>
      </c>
      <c r="F1605" s="139" t="s">
        <v>2495</v>
      </c>
      <c r="G1605" s="139" t="s">
        <v>1980</v>
      </c>
    </row>
    <row r="1606" spans="1:7">
      <c r="A1606" s="139">
        <v>1605</v>
      </c>
      <c r="B1606" s="139" t="s">
        <v>3814</v>
      </c>
      <c r="C1606" s="139" t="s">
        <v>3828</v>
      </c>
      <c r="D1606" s="139" t="s">
        <v>3829</v>
      </c>
      <c r="E1606" s="139" t="s">
        <v>2496</v>
      </c>
      <c r="F1606" s="139" t="s">
        <v>2497</v>
      </c>
      <c r="G1606" s="139" t="s">
        <v>2498</v>
      </c>
    </row>
    <row r="1607" spans="1:7">
      <c r="A1607" s="139">
        <v>1606</v>
      </c>
      <c r="B1607" s="139" t="s">
        <v>3814</v>
      </c>
      <c r="C1607" s="139" t="s">
        <v>3828</v>
      </c>
      <c r="D1607" s="139" t="s">
        <v>3829</v>
      </c>
      <c r="E1607" s="139" t="s">
        <v>2388</v>
      </c>
      <c r="F1607" s="139" t="s">
        <v>2389</v>
      </c>
      <c r="G1607" s="139" t="s">
        <v>1980</v>
      </c>
    </row>
    <row r="1608" spans="1:7">
      <c r="A1608" s="139">
        <v>1607</v>
      </c>
      <c r="B1608" s="139" t="s">
        <v>3814</v>
      </c>
      <c r="C1608" s="139" t="s">
        <v>3828</v>
      </c>
      <c r="D1608" s="139" t="s">
        <v>3829</v>
      </c>
      <c r="E1608" s="139" t="s">
        <v>2499</v>
      </c>
      <c r="F1608" s="139" t="s">
        <v>1614</v>
      </c>
      <c r="G1608" s="139" t="s">
        <v>2424</v>
      </c>
    </row>
    <row r="1609" spans="1:7">
      <c r="A1609" s="139">
        <v>1608</v>
      </c>
      <c r="B1609" s="139" t="s">
        <v>3814</v>
      </c>
      <c r="C1609" s="139" t="s">
        <v>3828</v>
      </c>
      <c r="D1609" s="139" t="s">
        <v>3829</v>
      </c>
      <c r="E1609" s="139" t="s">
        <v>2500</v>
      </c>
      <c r="F1609" s="139" t="s">
        <v>2466</v>
      </c>
      <c r="G1609" s="139" t="s">
        <v>2424</v>
      </c>
    </row>
    <row r="1610" spans="1:7">
      <c r="A1610" s="139">
        <v>1609</v>
      </c>
      <c r="B1610" s="139" t="s">
        <v>3814</v>
      </c>
      <c r="C1610" s="139" t="s">
        <v>3828</v>
      </c>
      <c r="D1610" s="139" t="s">
        <v>3829</v>
      </c>
      <c r="E1610" s="139" t="s">
        <v>1761</v>
      </c>
      <c r="F1610" s="139" t="s">
        <v>1762</v>
      </c>
      <c r="G1610" s="139" t="s">
        <v>1763</v>
      </c>
    </row>
    <row r="1611" spans="1:7">
      <c r="A1611" s="139">
        <v>1610</v>
      </c>
      <c r="B1611" s="139" t="s">
        <v>3814</v>
      </c>
      <c r="C1611" s="139" t="s">
        <v>3828</v>
      </c>
      <c r="D1611" s="139" t="s">
        <v>3829</v>
      </c>
      <c r="E1611" s="139" t="s">
        <v>2390</v>
      </c>
      <c r="F1611" s="139" t="s">
        <v>2391</v>
      </c>
      <c r="G1611" s="139" t="s">
        <v>1980</v>
      </c>
    </row>
    <row r="1612" spans="1:7">
      <c r="A1612" s="139">
        <v>1611</v>
      </c>
      <c r="B1612" s="139" t="s">
        <v>3814</v>
      </c>
      <c r="C1612" s="139" t="s">
        <v>3828</v>
      </c>
      <c r="D1612" s="139" t="s">
        <v>3829</v>
      </c>
      <c r="E1612" s="139" t="s">
        <v>2501</v>
      </c>
      <c r="F1612" s="139" t="s">
        <v>2502</v>
      </c>
      <c r="G1612" s="139" t="s">
        <v>1980</v>
      </c>
    </row>
    <row r="1613" spans="1:7">
      <c r="A1613" s="139">
        <v>1612</v>
      </c>
      <c r="B1613" s="139" t="s">
        <v>3814</v>
      </c>
      <c r="C1613" s="139" t="s">
        <v>3828</v>
      </c>
      <c r="D1613" s="139" t="s">
        <v>3829</v>
      </c>
      <c r="E1613" s="139" t="s">
        <v>2503</v>
      </c>
      <c r="F1613" s="139" t="s">
        <v>2504</v>
      </c>
      <c r="G1613" s="139" t="s">
        <v>1980</v>
      </c>
    </row>
    <row r="1614" spans="1:7">
      <c r="A1614" s="139">
        <v>1613</v>
      </c>
      <c r="B1614" s="139" t="s">
        <v>3814</v>
      </c>
      <c r="C1614" s="139" t="s">
        <v>3828</v>
      </c>
      <c r="D1614" s="139" t="s">
        <v>3829</v>
      </c>
      <c r="E1614" s="139" t="s">
        <v>2505</v>
      </c>
      <c r="F1614" s="139" t="s">
        <v>2506</v>
      </c>
      <c r="G1614" s="139" t="s">
        <v>1980</v>
      </c>
    </row>
    <row r="1615" spans="1:7">
      <c r="A1615" s="139">
        <v>1614</v>
      </c>
      <c r="B1615" s="139" t="s">
        <v>3814</v>
      </c>
      <c r="C1615" s="139" t="s">
        <v>3828</v>
      </c>
      <c r="D1615" s="139" t="s">
        <v>3829</v>
      </c>
      <c r="E1615" s="139" t="s">
        <v>2017</v>
      </c>
      <c r="F1615" s="139" t="s">
        <v>2018</v>
      </c>
      <c r="G1615" s="139" t="s">
        <v>1562</v>
      </c>
    </row>
    <row r="1616" spans="1:7">
      <c r="A1616" s="139">
        <v>1615</v>
      </c>
      <c r="B1616" s="139" t="s">
        <v>3814</v>
      </c>
      <c r="C1616" s="139" t="s">
        <v>3828</v>
      </c>
      <c r="D1616" s="139" t="s">
        <v>3829</v>
      </c>
      <c r="E1616" s="139" t="s">
        <v>2507</v>
      </c>
      <c r="F1616" s="139" t="s">
        <v>2508</v>
      </c>
      <c r="G1616" s="139" t="s">
        <v>2509</v>
      </c>
    </row>
    <row r="1617" spans="1:7">
      <c r="A1617" s="139">
        <v>1616</v>
      </c>
      <c r="B1617" s="139" t="s">
        <v>3814</v>
      </c>
      <c r="C1617" s="139" t="s">
        <v>3828</v>
      </c>
      <c r="D1617" s="139" t="s">
        <v>3829</v>
      </c>
      <c r="E1617" s="139" t="s">
        <v>2507</v>
      </c>
      <c r="F1617" s="139" t="s">
        <v>2508</v>
      </c>
      <c r="G1617" s="139" t="s">
        <v>2510</v>
      </c>
    </row>
    <row r="1618" spans="1:7">
      <c r="A1618" s="139">
        <v>1617</v>
      </c>
      <c r="B1618" s="139" t="s">
        <v>3814</v>
      </c>
      <c r="C1618" s="139" t="s">
        <v>3828</v>
      </c>
      <c r="D1618" s="139" t="s">
        <v>3829</v>
      </c>
      <c r="E1618" s="139" t="s">
        <v>2003</v>
      </c>
      <c r="F1618" s="139" t="s">
        <v>2004</v>
      </c>
      <c r="G1618" s="139" t="s">
        <v>2005</v>
      </c>
    </row>
    <row r="1619" spans="1:7">
      <c r="A1619" s="139">
        <v>1618</v>
      </c>
      <c r="B1619" s="139" t="s">
        <v>3814</v>
      </c>
      <c r="C1619" s="139" t="s">
        <v>3830</v>
      </c>
      <c r="D1619" s="139" t="s">
        <v>3831</v>
      </c>
      <c r="E1619" s="139" t="s">
        <v>2384</v>
      </c>
      <c r="F1619" s="139" t="s">
        <v>2385</v>
      </c>
      <c r="G1619" s="139" t="s">
        <v>1980</v>
      </c>
    </row>
    <row r="1620" spans="1:7">
      <c r="A1620" s="139">
        <v>1619</v>
      </c>
      <c r="B1620" s="139" t="s">
        <v>3814</v>
      </c>
      <c r="C1620" s="139" t="s">
        <v>3830</v>
      </c>
      <c r="D1620" s="139" t="s">
        <v>3831</v>
      </c>
      <c r="E1620" s="139" t="s">
        <v>2511</v>
      </c>
      <c r="F1620" s="139" t="s">
        <v>2512</v>
      </c>
      <c r="G1620" s="139" t="s">
        <v>1980</v>
      </c>
    </row>
    <row r="1621" spans="1:7">
      <c r="A1621" s="139">
        <v>1620</v>
      </c>
      <c r="B1621" s="139" t="s">
        <v>3814</v>
      </c>
      <c r="C1621" s="139" t="s">
        <v>3830</v>
      </c>
      <c r="D1621" s="139" t="s">
        <v>3831</v>
      </c>
      <c r="E1621" s="139" t="s">
        <v>2386</v>
      </c>
      <c r="F1621" s="139" t="s">
        <v>1502</v>
      </c>
      <c r="G1621" s="139" t="s">
        <v>2387</v>
      </c>
    </row>
    <row r="1622" spans="1:7">
      <c r="A1622" s="139">
        <v>1621</v>
      </c>
      <c r="B1622" s="139" t="s">
        <v>3814</v>
      </c>
      <c r="C1622" s="139" t="s">
        <v>3830</v>
      </c>
      <c r="D1622" s="139" t="s">
        <v>3831</v>
      </c>
      <c r="E1622" s="139" t="s">
        <v>2174</v>
      </c>
      <c r="F1622" s="139" t="s">
        <v>1561</v>
      </c>
      <c r="G1622" s="139" t="s">
        <v>1808</v>
      </c>
    </row>
    <row r="1623" spans="1:7">
      <c r="A1623" s="139">
        <v>1622</v>
      </c>
      <c r="B1623" s="139" t="s">
        <v>3814</v>
      </c>
      <c r="C1623" s="139" t="s">
        <v>3830</v>
      </c>
      <c r="D1623" s="139" t="s">
        <v>3831</v>
      </c>
      <c r="E1623" s="139" t="s">
        <v>2394</v>
      </c>
      <c r="F1623" s="139" t="s">
        <v>2395</v>
      </c>
      <c r="G1623" s="139" t="s">
        <v>1980</v>
      </c>
    </row>
    <row r="1624" spans="1:7">
      <c r="A1624" s="139">
        <v>1623</v>
      </c>
      <c r="B1624" s="139" t="s">
        <v>3814</v>
      </c>
      <c r="C1624" s="139" t="s">
        <v>3830</v>
      </c>
      <c r="D1624" s="139" t="s">
        <v>3831</v>
      </c>
      <c r="E1624" s="139" t="s">
        <v>2396</v>
      </c>
      <c r="F1624" s="139" t="s">
        <v>2397</v>
      </c>
      <c r="G1624" s="139" t="s">
        <v>1543</v>
      </c>
    </row>
    <row r="1625" spans="1:7">
      <c r="A1625" s="139">
        <v>1624</v>
      </c>
      <c r="B1625" s="139" t="s">
        <v>3814</v>
      </c>
      <c r="C1625" s="139" t="s">
        <v>3830</v>
      </c>
      <c r="D1625" s="139" t="s">
        <v>3831</v>
      </c>
      <c r="E1625" s="139" t="s">
        <v>1511</v>
      </c>
      <c r="F1625" s="139" t="s">
        <v>1512</v>
      </c>
      <c r="G1625" s="139" t="s">
        <v>1513</v>
      </c>
    </row>
    <row r="1626" spans="1:7">
      <c r="A1626" s="139">
        <v>1625</v>
      </c>
      <c r="B1626" s="139" t="s">
        <v>3814</v>
      </c>
      <c r="C1626" s="139" t="s">
        <v>3830</v>
      </c>
      <c r="D1626" s="139" t="s">
        <v>3831</v>
      </c>
      <c r="E1626" s="139" t="s">
        <v>2388</v>
      </c>
      <c r="F1626" s="139" t="s">
        <v>2389</v>
      </c>
      <c r="G1626" s="139" t="s">
        <v>1980</v>
      </c>
    </row>
    <row r="1627" spans="1:7">
      <c r="A1627" s="139">
        <v>1626</v>
      </c>
      <c r="B1627" s="139" t="s">
        <v>3814</v>
      </c>
      <c r="C1627" s="139" t="s">
        <v>3830</v>
      </c>
      <c r="D1627" s="139" t="s">
        <v>3831</v>
      </c>
      <c r="E1627" s="139" t="s">
        <v>1761</v>
      </c>
      <c r="F1627" s="139" t="s">
        <v>1762</v>
      </c>
      <c r="G1627" s="139" t="s">
        <v>1763</v>
      </c>
    </row>
    <row r="1628" spans="1:7">
      <c r="A1628" s="139">
        <v>1627</v>
      </c>
      <c r="B1628" s="139" t="s">
        <v>3814</v>
      </c>
      <c r="C1628" s="139" t="s">
        <v>3830</v>
      </c>
      <c r="D1628" s="139" t="s">
        <v>3831</v>
      </c>
      <c r="E1628" s="139" t="s">
        <v>2390</v>
      </c>
      <c r="F1628" s="139" t="s">
        <v>2391</v>
      </c>
      <c r="G1628" s="139" t="s">
        <v>1980</v>
      </c>
    </row>
    <row r="1629" spans="1:7">
      <c r="A1629" s="139">
        <v>1628</v>
      </c>
      <c r="B1629" s="139" t="s">
        <v>3814</v>
      </c>
      <c r="C1629" s="139" t="s">
        <v>3830</v>
      </c>
      <c r="D1629" s="139" t="s">
        <v>3831</v>
      </c>
      <c r="E1629" s="139" t="s">
        <v>2017</v>
      </c>
      <c r="F1629" s="139" t="s">
        <v>2018</v>
      </c>
      <c r="G1629" s="139" t="s">
        <v>1562</v>
      </c>
    </row>
    <row r="1630" spans="1:7">
      <c r="A1630" s="139">
        <v>1629</v>
      </c>
      <c r="B1630" s="139" t="s">
        <v>3814</v>
      </c>
      <c r="C1630" s="139" t="s">
        <v>3830</v>
      </c>
      <c r="D1630" s="139" t="s">
        <v>3831</v>
      </c>
      <c r="E1630" s="139" t="s">
        <v>2507</v>
      </c>
      <c r="F1630" s="139" t="s">
        <v>2508</v>
      </c>
      <c r="G1630" s="139" t="s">
        <v>2509</v>
      </c>
    </row>
    <row r="1631" spans="1:7">
      <c r="A1631" s="139">
        <v>1630</v>
      </c>
      <c r="B1631" s="139" t="s">
        <v>3814</v>
      </c>
      <c r="C1631" s="139" t="s">
        <v>3830</v>
      </c>
      <c r="D1631" s="139" t="s">
        <v>3831</v>
      </c>
      <c r="E1631" s="139" t="s">
        <v>2507</v>
      </c>
      <c r="F1631" s="139" t="s">
        <v>2508</v>
      </c>
      <c r="G1631" s="139" t="s">
        <v>2510</v>
      </c>
    </row>
    <row r="1632" spans="1:7">
      <c r="A1632" s="139">
        <v>1631</v>
      </c>
      <c r="B1632" s="139" t="s">
        <v>3814</v>
      </c>
      <c r="C1632" s="139" t="s">
        <v>3830</v>
      </c>
      <c r="D1632" s="139" t="s">
        <v>3831</v>
      </c>
      <c r="E1632" s="139" t="s">
        <v>2003</v>
      </c>
      <c r="F1632" s="139" t="s">
        <v>2004</v>
      </c>
      <c r="G1632" s="139" t="s">
        <v>2005</v>
      </c>
    </row>
    <row r="1633" spans="1:7">
      <c r="A1633" s="139">
        <v>1632</v>
      </c>
      <c r="B1633" s="139" t="s">
        <v>3814</v>
      </c>
      <c r="C1633" s="139" t="s">
        <v>3832</v>
      </c>
      <c r="D1633" s="139" t="s">
        <v>3833</v>
      </c>
      <c r="E1633" s="139" t="s">
        <v>2384</v>
      </c>
      <c r="F1633" s="139" t="s">
        <v>2385</v>
      </c>
      <c r="G1633" s="139" t="s">
        <v>1980</v>
      </c>
    </row>
    <row r="1634" spans="1:7">
      <c r="A1634" s="139">
        <v>1633</v>
      </c>
      <c r="B1634" s="139" t="s">
        <v>3814</v>
      </c>
      <c r="C1634" s="139" t="s">
        <v>3832</v>
      </c>
      <c r="D1634" s="139" t="s">
        <v>3833</v>
      </c>
      <c r="E1634" s="139" t="s">
        <v>2513</v>
      </c>
      <c r="F1634" s="139" t="s">
        <v>2514</v>
      </c>
      <c r="G1634" s="139" t="s">
        <v>1980</v>
      </c>
    </row>
    <row r="1635" spans="1:7">
      <c r="A1635" s="139">
        <v>1634</v>
      </c>
      <c r="B1635" s="139" t="s">
        <v>3814</v>
      </c>
      <c r="C1635" s="139" t="s">
        <v>3832</v>
      </c>
      <c r="D1635" s="139" t="s">
        <v>3833</v>
      </c>
      <c r="E1635" s="139" t="s">
        <v>2386</v>
      </c>
      <c r="F1635" s="139" t="s">
        <v>1502</v>
      </c>
      <c r="G1635" s="139" t="s">
        <v>2387</v>
      </c>
    </row>
    <row r="1636" spans="1:7">
      <c r="A1636" s="139">
        <v>1635</v>
      </c>
      <c r="B1636" s="139" t="s">
        <v>3814</v>
      </c>
      <c r="C1636" s="139" t="s">
        <v>3832</v>
      </c>
      <c r="D1636" s="139" t="s">
        <v>3833</v>
      </c>
      <c r="E1636" s="139" t="s">
        <v>2174</v>
      </c>
      <c r="F1636" s="139" t="s">
        <v>1561</v>
      </c>
      <c r="G1636" s="139" t="s">
        <v>1808</v>
      </c>
    </row>
    <row r="1637" spans="1:7">
      <c r="A1637" s="139">
        <v>1636</v>
      </c>
      <c r="B1637" s="139" t="s">
        <v>3814</v>
      </c>
      <c r="C1637" s="139" t="s">
        <v>3832</v>
      </c>
      <c r="D1637" s="139" t="s">
        <v>3833</v>
      </c>
      <c r="E1637" s="139" t="s">
        <v>2394</v>
      </c>
      <c r="F1637" s="139" t="s">
        <v>2395</v>
      </c>
      <c r="G1637" s="139" t="s">
        <v>1980</v>
      </c>
    </row>
    <row r="1638" spans="1:7">
      <c r="A1638" s="139">
        <v>1637</v>
      </c>
      <c r="B1638" s="139" t="s">
        <v>3814</v>
      </c>
      <c r="C1638" s="139" t="s">
        <v>3832</v>
      </c>
      <c r="D1638" s="139" t="s">
        <v>3833</v>
      </c>
      <c r="E1638" s="139" t="s">
        <v>2396</v>
      </c>
      <c r="F1638" s="139" t="s">
        <v>2397</v>
      </c>
      <c r="G1638" s="139" t="s">
        <v>1543</v>
      </c>
    </row>
    <row r="1639" spans="1:7">
      <c r="A1639" s="139">
        <v>1638</v>
      </c>
      <c r="B1639" s="139" t="s">
        <v>3814</v>
      </c>
      <c r="C1639" s="139" t="s">
        <v>3832</v>
      </c>
      <c r="D1639" s="139" t="s">
        <v>3833</v>
      </c>
      <c r="E1639" s="139" t="s">
        <v>1511</v>
      </c>
      <c r="F1639" s="139" t="s">
        <v>1512</v>
      </c>
      <c r="G1639" s="139" t="s">
        <v>1513</v>
      </c>
    </row>
    <row r="1640" spans="1:7">
      <c r="A1640" s="139">
        <v>1639</v>
      </c>
      <c r="B1640" s="139" t="s">
        <v>3814</v>
      </c>
      <c r="C1640" s="139" t="s">
        <v>3832</v>
      </c>
      <c r="D1640" s="139" t="s">
        <v>3833</v>
      </c>
      <c r="E1640" s="139" t="s">
        <v>2388</v>
      </c>
      <c r="F1640" s="139" t="s">
        <v>2389</v>
      </c>
      <c r="G1640" s="139" t="s">
        <v>1980</v>
      </c>
    </row>
    <row r="1641" spans="1:7">
      <c r="A1641" s="139">
        <v>1640</v>
      </c>
      <c r="B1641" s="139" t="s">
        <v>3814</v>
      </c>
      <c r="C1641" s="139" t="s">
        <v>3832</v>
      </c>
      <c r="D1641" s="139" t="s">
        <v>3833</v>
      </c>
      <c r="E1641" s="139" t="s">
        <v>1761</v>
      </c>
      <c r="F1641" s="139" t="s">
        <v>1762</v>
      </c>
      <c r="G1641" s="139" t="s">
        <v>1763</v>
      </c>
    </row>
    <row r="1642" spans="1:7">
      <c r="A1642" s="139">
        <v>1641</v>
      </c>
      <c r="B1642" s="139" t="s">
        <v>3814</v>
      </c>
      <c r="C1642" s="139" t="s">
        <v>3832</v>
      </c>
      <c r="D1642" s="139" t="s">
        <v>3833</v>
      </c>
      <c r="E1642" s="139" t="s">
        <v>2390</v>
      </c>
      <c r="F1642" s="139" t="s">
        <v>2391</v>
      </c>
      <c r="G1642" s="139" t="s">
        <v>1980</v>
      </c>
    </row>
    <row r="1643" spans="1:7">
      <c r="A1643" s="139">
        <v>1642</v>
      </c>
      <c r="B1643" s="139" t="s">
        <v>3814</v>
      </c>
      <c r="C1643" s="139" t="s">
        <v>3832</v>
      </c>
      <c r="D1643" s="139" t="s">
        <v>3833</v>
      </c>
      <c r="E1643" s="139" t="s">
        <v>2017</v>
      </c>
      <c r="F1643" s="139" t="s">
        <v>2018</v>
      </c>
      <c r="G1643" s="139" t="s">
        <v>1562</v>
      </c>
    </row>
    <row r="1644" spans="1:7">
      <c r="A1644" s="139">
        <v>1643</v>
      </c>
      <c r="B1644" s="139" t="s">
        <v>3814</v>
      </c>
      <c r="C1644" s="139" t="s">
        <v>3832</v>
      </c>
      <c r="D1644" s="139" t="s">
        <v>3833</v>
      </c>
      <c r="E1644" s="139" t="s">
        <v>2003</v>
      </c>
      <c r="F1644" s="139" t="s">
        <v>2004</v>
      </c>
      <c r="G1644" s="139" t="s">
        <v>2005</v>
      </c>
    </row>
    <row r="1645" spans="1:7">
      <c r="A1645" s="139">
        <v>1644</v>
      </c>
      <c r="B1645" s="139" t="s">
        <v>3814</v>
      </c>
      <c r="C1645" s="139" t="s">
        <v>3834</v>
      </c>
      <c r="D1645" s="139" t="s">
        <v>3835</v>
      </c>
      <c r="E1645" s="139" t="s">
        <v>2384</v>
      </c>
      <c r="F1645" s="139" t="s">
        <v>2385</v>
      </c>
      <c r="G1645" s="139" t="s">
        <v>1980</v>
      </c>
    </row>
    <row r="1646" spans="1:7">
      <c r="A1646" s="139">
        <v>1645</v>
      </c>
      <c r="B1646" s="139" t="s">
        <v>3814</v>
      </c>
      <c r="C1646" s="139" t="s">
        <v>3834</v>
      </c>
      <c r="D1646" s="139" t="s">
        <v>3835</v>
      </c>
      <c r="E1646" s="139" t="s">
        <v>2515</v>
      </c>
      <c r="F1646" s="139" t="s">
        <v>2516</v>
      </c>
      <c r="G1646" s="139" t="s">
        <v>1980</v>
      </c>
    </row>
    <row r="1647" spans="1:7">
      <c r="A1647" s="139">
        <v>1646</v>
      </c>
      <c r="B1647" s="139" t="s">
        <v>3814</v>
      </c>
      <c r="C1647" s="139" t="s">
        <v>3834</v>
      </c>
      <c r="D1647" s="139" t="s">
        <v>3835</v>
      </c>
      <c r="E1647" s="139" t="s">
        <v>2386</v>
      </c>
      <c r="F1647" s="139" t="s">
        <v>1502</v>
      </c>
      <c r="G1647" s="139" t="s">
        <v>2387</v>
      </c>
    </row>
    <row r="1648" spans="1:7">
      <c r="A1648" s="139">
        <v>1647</v>
      </c>
      <c r="B1648" s="139" t="s">
        <v>3814</v>
      </c>
      <c r="C1648" s="139" t="s">
        <v>3834</v>
      </c>
      <c r="D1648" s="139" t="s">
        <v>3835</v>
      </c>
      <c r="E1648" s="139" t="s">
        <v>2517</v>
      </c>
      <c r="F1648" s="139" t="s">
        <v>2518</v>
      </c>
      <c r="G1648" s="139" t="s">
        <v>1980</v>
      </c>
    </row>
    <row r="1649" spans="1:7">
      <c r="A1649" s="139">
        <v>1648</v>
      </c>
      <c r="B1649" s="139" t="s">
        <v>3814</v>
      </c>
      <c r="C1649" s="139" t="s">
        <v>3834</v>
      </c>
      <c r="D1649" s="139" t="s">
        <v>3835</v>
      </c>
      <c r="E1649" s="139" t="s">
        <v>2174</v>
      </c>
      <c r="F1649" s="139" t="s">
        <v>1561</v>
      </c>
      <c r="G1649" s="139" t="s">
        <v>1808</v>
      </c>
    </row>
    <row r="1650" spans="1:7">
      <c r="A1650" s="139">
        <v>1649</v>
      </c>
      <c r="B1650" s="139" t="s">
        <v>3814</v>
      </c>
      <c r="C1650" s="139" t="s">
        <v>3834</v>
      </c>
      <c r="D1650" s="139" t="s">
        <v>3835</v>
      </c>
      <c r="E1650" s="139" t="s">
        <v>2394</v>
      </c>
      <c r="F1650" s="139" t="s">
        <v>2395</v>
      </c>
      <c r="G1650" s="139" t="s">
        <v>1980</v>
      </c>
    </row>
    <row r="1651" spans="1:7">
      <c r="A1651" s="139">
        <v>1650</v>
      </c>
      <c r="B1651" s="139" t="s">
        <v>3814</v>
      </c>
      <c r="C1651" s="139" t="s">
        <v>3834</v>
      </c>
      <c r="D1651" s="139" t="s">
        <v>3835</v>
      </c>
      <c r="E1651" s="139" t="s">
        <v>2396</v>
      </c>
      <c r="F1651" s="139" t="s">
        <v>2397</v>
      </c>
      <c r="G1651" s="139" t="s">
        <v>1543</v>
      </c>
    </row>
    <row r="1652" spans="1:7">
      <c r="A1652" s="139">
        <v>1651</v>
      </c>
      <c r="B1652" s="139" t="s">
        <v>3814</v>
      </c>
      <c r="C1652" s="139" t="s">
        <v>3834</v>
      </c>
      <c r="D1652" s="139" t="s">
        <v>3835</v>
      </c>
      <c r="E1652" s="139" t="s">
        <v>2519</v>
      </c>
      <c r="F1652" s="139" t="s">
        <v>2520</v>
      </c>
      <c r="G1652" s="139" t="s">
        <v>2509</v>
      </c>
    </row>
    <row r="1653" spans="1:7">
      <c r="A1653" s="139">
        <v>1652</v>
      </c>
      <c r="B1653" s="139" t="s">
        <v>3814</v>
      </c>
      <c r="C1653" s="139" t="s">
        <v>3834</v>
      </c>
      <c r="D1653" s="139" t="s">
        <v>3835</v>
      </c>
      <c r="E1653" s="139" t="s">
        <v>1511</v>
      </c>
      <c r="F1653" s="139" t="s">
        <v>1512</v>
      </c>
      <c r="G1653" s="139" t="s">
        <v>1513</v>
      </c>
    </row>
    <row r="1654" spans="1:7">
      <c r="A1654" s="139">
        <v>1653</v>
      </c>
      <c r="B1654" s="139" t="s">
        <v>3814</v>
      </c>
      <c r="C1654" s="139" t="s">
        <v>3834</v>
      </c>
      <c r="D1654" s="139" t="s">
        <v>3835</v>
      </c>
      <c r="E1654" s="139" t="s">
        <v>2388</v>
      </c>
      <c r="F1654" s="139" t="s">
        <v>2389</v>
      </c>
      <c r="G1654" s="139" t="s">
        <v>1980</v>
      </c>
    </row>
    <row r="1655" spans="1:7">
      <c r="A1655" s="139">
        <v>1654</v>
      </c>
      <c r="B1655" s="139" t="s">
        <v>3814</v>
      </c>
      <c r="C1655" s="139" t="s">
        <v>3834</v>
      </c>
      <c r="D1655" s="139" t="s">
        <v>3835</v>
      </c>
      <c r="E1655" s="139" t="s">
        <v>1761</v>
      </c>
      <c r="F1655" s="139" t="s">
        <v>1762</v>
      </c>
      <c r="G1655" s="139" t="s">
        <v>1763</v>
      </c>
    </row>
    <row r="1656" spans="1:7">
      <c r="A1656" s="139">
        <v>1655</v>
      </c>
      <c r="B1656" s="139" t="s">
        <v>3814</v>
      </c>
      <c r="C1656" s="139" t="s">
        <v>3834</v>
      </c>
      <c r="D1656" s="139" t="s">
        <v>3835</v>
      </c>
      <c r="E1656" s="139" t="s">
        <v>2390</v>
      </c>
      <c r="F1656" s="139" t="s">
        <v>2391</v>
      </c>
      <c r="G1656" s="139" t="s">
        <v>1980</v>
      </c>
    </row>
    <row r="1657" spans="1:7">
      <c r="A1657" s="139">
        <v>1656</v>
      </c>
      <c r="B1657" s="139" t="s">
        <v>3814</v>
      </c>
      <c r="C1657" s="139" t="s">
        <v>3834</v>
      </c>
      <c r="D1657" s="139" t="s">
        <v>3835</v>
      </c>
      <c r="E1657" s="139" t="s">
        <v>2017</v>
      </c>
      <c r="F1657" s="139" t="s">
        <v>2018</v>
      </c>
      <c r="G1657" s="139" t="s">
        <v>1562</v>
      </c>
    </row>
    <row r="1658" spans="1:7">
      <c r="A1658" s="139">
        <v>1657</v>
      </c>
      <c r="B1658" s="139" t="s">
        <v>3814</v>
      </c>
      <c r="C1658" s="139" t="s">
        <v>3834</v>
      </c>
      <c r="D1658" s="139" t="s">
        <v>3835</v>
      </c>
      <c r="E1658" s="139" t="s">
        <v>2003</v>
      </c>
      <c r="F1658" s="139" t="s">
        <v>2004</v>
      </c>
      <c r="G1658" s="139" t="s">
        <v>2005</v>
      </c>
    </row>
    <row r="1659" spans="1:7">
      <c r="A1659" s="139">
        <v>1658</v>
      </c>
      <c r="B1659" s="139" t="s">
        <v>3814</v>
      </c>
      <c r="C1659" s="139" t="s">
        <v>3836</v>
      </c>
      <c r="D1659" s="139" t="s">
        <v>3837</v>
      </c>
      <c r="E1659" s="139" t="s">
        <v>2384</v>
      </c>
      <c r="F1659" s="139" t="s">
        <v>2385</v>
      </c>
      <c r="G1659" s="139" t="s">
        <v>1980</v>
      </c>
    </row>
    <row r="1660" spans="1:7">
      <c r="A1660" s="139">
        <v>1659</v>
      </c>
      <c r="B1660" s="139" t="s">
        <v>3814</v>
      </c>
      <c r="C1660" s="139" t="s">
        <v>3836</v>
      </c>
      <c r="D1660" s="139" t="s">
        <v>3837</v>
      </c>
      <c r="E1660" s="139" t="s">
        <v>2386</v>
      </c>
      <c r="F1660" s="139" t="s">
        <v>1502</v>
      </c>
      <c r="G1660" s="139" t="s">
        <v>2387</v>
      </c>
    </row>
    <row r="1661" spans="1:7">
      <c r="A1661" s="139">
        <v>1660</v>
      </c>
      <c r="B1661" s="139" t="s">
        <v>3814</v>
      </c>
      <c r="C1661" s="139" t="s">
        <v>3836</v>
      </c>
      <c r="D1661" s="139" t="s">
        <v>3837</v>
      </c>
      <c r="E1661" s="139" t="s">
        <v>2521</v>
      </c>
      <c r="F1661" s="139" t="s">
        <v>2522</v>
      </c>
      <c r="G1661" s="139" t="s">
        <v>1980</v>
      </c>
    </row>
    <row r="1662" spans="1:7">
      <c r="A1662" s="139">
        <v>1661</v>
      </c>
      <c r="B1662" s="139" t="s">
        <v>3814</v>
      </c>
      <c r="C1662" s="139" t="s">
        <v>3836</v>
      </c>
      <c r="D1662" s="139" t="s">
        <v>3837</v>
      </c>
      <c r="E1662" s="139" t="s">
        <v>2174</v>
      </c>
      <c r="F1662" s="139" t="s">
        <v>1561</v>
      </c>
      <c r="G1662" s="139" t="s">
        <v>1808</v>
      </c>
    </row>
    <row r="1663" spans="1:7">
      <c r="A1663" s="139">
        <v>1662</v>
      </c>
      <c r="B1663" s="139" t="s">
        <v>3814</v>
      </c>
      <c r="C1663" s="139" t="s">
        <v>3836</v>
      </c>
      <c r="D1663" s="139" t="s">
        <v>3837</v>
      </c>
      <c r="E1663" s="139" t="s">
        <v>2394</v>
      </c>
      <c r="F1663" s="139" t="s">
        <v>2395</v>
      </c>
      <c r="G1663" s="139" t="s">
        <v>1980</v>
      </c>
    </row>
    <row r="1664" spans="1:7">
      <c r="A1664" s="139">
        <v>1663</v>
      </c>
      <c r="B1664" s="139" t="s">
        <v>3814</v>
      </c>
      <c r="C1664" s="139" t="s">
        <v>3836</v>
      </c>
      <c r="D1664" s="139" t="s">
        <v>3837</v>
      </c>
      <c r="E1664" s="139" t="s">
        <v>2396</v>
      </c>
      <c r="F1664" s="139" t="s">
        <v>2397</v>
      </c>
      <c r="G1664" s="139" t="s">
        <v>1543</v>
      </c>
    </row>
    <row r="1665" spans="1:7">
      <c r="A1665" s="139">
        <v>1664</v>
      </c>
      <c r="B1665" s="139" t="s">
        <v>3814</v>
      </c>
      <c r="C1665" s="139" t="s">
        <v>3836</v>
      </c>
      <c r="D1665" s="139" t="s">
        <v>3837</v>
      </c>
      <c r="E1665" s="139" t="s">
        <v>1511</v>
      </c>
      <c r="F1665" s="139" t="s">
        <v>1512</v>
      </c>
      <c r="G1665" s="139" t="s">
        <v>1513</v>
      </c>
    </row>
    <row r="1666" spans="1:7">
      <c r="A1666" s="139">
        <v>1665</v>
      </c>
      <c r="B1666" s="139" t="s">
        <v>3814</v>
      </c>
      <c r="C1666" s="139" t="s">
        <v>3836</v>
      </c>
      <c r="D1666" s="139" t="s">
        <v>3837</v>
      </c>
      <c r="E1666" s="139" t="s">
        <v>2523</v>
      </c>
      <c r="F1666" s="139" t="s">
        <v>2524</v>
      </c>
      <c r="G1666" s="139" t="s">
        <v>1980</v>
      </c>
    </row>
    <row r="1667" spans="1:7">
      <c r="A1667" s="139">
        <v>1666</v>
      </c>
      <c r="B1667" s="139" t="s">
        <v>3814</v>
      </c>
      <c r="C1667" s="139" t="s">
        <v>3836</v>
      </c>
      <c r="D1667" s="139" t="s">
        <v>3837</v>
      </c>
      <c r="E1667" s="139" t="s">
        <v>2388</v>
      </c>
      <c r="F1667" s="139" t="s">
        <v>2389</v>
      </c>
      <c r="G1667" s="139" t="s">
        <v>1980</v>
      </c>
    </row>
    <row r="1668" spans="1:7">
      <c r="A1668" s="139">
        <v>1667</v>
      </c>
      <c r="B1668" s="139" t="s">
        <v>3814</v>
      </c>
      <c r="C1668" s="139" t="s">
        <v>3836</v>
      </c>
      <c r="D1668" s="139" t="s">
        <v>3837</v>
      </c>
      <c r="E1668" s="139" t="s">
        <v>1761</v>
      </c>
      <c r="F1668" s="139" t="s">
        <v>1762</v>
      </c>
      <c r="G1668" s="139" t="s">
        <v>1763</v>
      </c>
    </row>
    <row r="1669" spans="1:7">
      <c r="A1669" s="139">
        <v>1668</v>
      </c>
      <c r="B1669" s="139" t="s">
        <v>3814</v>
      </c>
      <c r="C1669" s="139" t="s">
        <v>3836</v>
      </c>
      <c r="D1669" s="139" t="s">
        <v>3837</v>
      </c>
      <c r="E1669" s="139" t="s">
        <v>2390</v>
      </c>
      <c r="F1669" s="139" t="s">
        <v>2391</v>
      </c>
      <c r="G1669" s="139" t="s">
        <v>1980</v>
      </c>
    </row>
    <row r="1670" spans="1:7">
      <c r="A1670" s="139">
        <v>1669</v>
      </c>
      <c r="B1670" s="139" t="s">
        <v>3814</v>
      </c>
      <c r="C1670" s="139" t="s">
        <v>3836</v>
      </c>
      <c r="D1670" s="139" t="s">
        <v>3837</v>
      </c>
      <c r="E1670" s="139" t="s">
        <v>2525</v>
      </c>
      <c r="F1670" s="139" t="s">
        <v>2526</v>
      </c>
      <c r="G1670" s="139" t="s">
        <v>2509</v>
      </c>
    </row>
    <row r="1671" spans="1:7">
      <c r="A1671" s="139">
        <v>1670</v>
      </c>
      <c r="B1671" s="139" t="s">
        <v>3814</v>
      </c>
      <c r="C1671" s="139" t="s">
        <v>3836</v>
      </c>
      <c r="D1671" s="139" t="s">
        <v>3837</v>
      </c>
      <c r="E1671" s="139" t="s">
        <v>2017</v>
      </c>
      <c r="F1671" s="139" t="s">
        <v>2018</v>
      </c>
      <c r="G1671" s="139" t="s">
        <v>1562</v>
      </c>
    </row>
    <row r="1672" spans="1:7">
      <c r="A1672" s="139">
        <v>1671</v>
      </c>
      <c r="B1672" s="139" t="s">
        <v>3814</v>
      </c>
      <c r="C1672" s="139" t="s">
        <v>3836</v>
      </c>
      <c r="D1672" s="139" t="s">
        <v>3837</v>
      </c>
      <c r="E1672" s="139" t="s">
        <v>2003</v>
      </c>
      <c r="F1672" s="139" t="s">
        <v>2004</v>
      </c>
      <c r="G1672" s="139" t="s">
        <v>2005</v>
      </c>
    </row>
    <row r="1673" spans="1:7">
      <c r="A1673" s="139">
        <v>1672</v>
      </c>
      <c r="B1673" s="139" t="s">
        <v>3814</v>
      </c>
      <c r="C1673" s="139" t="s">
        <v>3838</v>
      </c>
      <c r="D1673" s="139" t="s">
        <v>3839</v>
      </c>
      <c r="E1673" s="139" t="s">
        <v>2527</v>
      </c>
      <c r="F1673" s="139" t="s">
        <v>2528</v>
      </c>
      <c r="G1673" s="139" t="s">
        <v>1522</v>
      </c>
    </row>
    <row r="1674" spans="1:7">
      <c r="A1674" s="139">
        <v>1673</v>
      </c>
      <c r="B1674" s="139" t="s">
        <v>3814</v>
      </c>
      <c r="C1674" s="139" t="s">
        <v>3838</v>
      </c>
      <c r="D1674" s="139" t="s">
        <v>3839</v>
      </c>
      <c r="E1674" s="139" t="s">
        <v>2384</v>
      </c>
      <c r="F1674" s="139" t="s">
        <v>2385</v>
      </c>
      <c r="G1674" s="139" t="s">
        <v>1980</v>
      </c>
    </row>
    <row r="1675" spans="1:7">
      <c r="A1675" s="139">
        <v>1674</v>
      </c>
      <c r="B1675" s="139" t="s">
        <v>3814</v>
      </c>
      <c r="C1675" s="139" t="s">
        <v>3838</v>
      </c>
      <c r="D1675" s="139" t="s">
        <v>3839</v>
      </c>
      <c r="E1675" s="139" t="s">
        <v>2386</v>
      </c>
      <c r="F1675" s="139" t="s">
        <v>1502</v>
      </c>
      <c r="G1675" s="139" t="s">
        <v>2387</v>
      </c>
    </row>
    <row r="1676" spans="1:7">
      <c r="A1676" s="139">
        <v>1675</v>
      </c>
      <c r="B1676" s="139" t="s">
        <v>3814</v>
      </c>
      <c r="C1676" s="139" t="s">
        <v>3838</v>
      </c>
      <c r="D1676" s="139" t="s">
        <v>3839</v>
      </c>
      <c r="E1676" s="139" t="s">
        <v>2174</v>
      </c>
      <c r="F1676" s="139" t="s">
        <v>1561</v>
      </c>
      <c r="G1676" s="139" t="s">
        <v>1808</v>
      </c>
    </row>
    <row r="1677" spans="1:7">
      <c r="A1677" s="139">
        <v>1676</v>
      </c>
      <c r="B1677" s="139" t="s">
        <v>3814</v>
      </c>
      <c r="C1677" s="139" t="s">
        <v>3838</v>
      </c>
      <c r="D1677" s="139" t="s">
        <v>3839</v>
      </c>
      <c r="E1677" s="139" t="s">
        <v>2529</v>
      </c>
      <c r="F1677" s="139" t="s">
        <v>2530</v>
      </c>
      <c r="G1677" s="139" t="s">
        <v>1980</v>
      </c>
    </row>
    <row r="1678" spans="1:7">
      <c r="A1678" s="139">
        <v>1677</v>
      </c>
      <c r="B1678" s="139" t="s">
        <v>3814</v>
      </c>
      <c r="C1678" s="139" t="s">
        <v>3838</v>
      </c>
      <c r="D1678" s="139" t="s">
        <v>3839</v>
      </c>
      <c r="E1678" s="139" t="s">
        <v>2394</v>
      </c>
      <c r="F1678" s="139" t="s">
        <v>2395</v>
      </c>
      <c r="G1678" s="139" t="s">
        <v>1980</v>
      </c>
    </row>
    <row r="1679" spans="1:7">
      <c r="A1679" s="139">
        <v>1678</v>
      </c>
      <c r="B1679" s="139" t="s">
        <v>3814</v>
      </c>
      <c r="C1679" s="139" t="s">
        <v>3838</v>
      </c>
      <c r="D1679" s="139" t="s">
        <v>3839</v>
      </c>
      <c r="E1679" s="139" t="s">
        <v>2396</v>
      </c>
      <c r="F1679" s="139" t="s">
        <v>2397</v>
      </c>
      <c r="G1679" s="139" t="s">
        <v>1543</v>
      </c>
    </row>
    <row r="1680" spans="1:7">
      <c r="A1680" s="139">
        <v>1679</v>
      </c>
      <c r="B1680" s="139" t="s">
        <v>3814</v>
      </c>
      <c r="C1680" s="139" t="s">
        <v>3838</v>
      </c>
      <c r="D1680" s="139" t="s">
        <v>3839</v>
      </c>
      <c r="E1680" s="139" t="s">
        <v>1511</v>
      </c>
      <c r="F1680" s="139" t="s">
        <v>1512</v>
      </c>
      <c r="G1680" s="139" t="s">
        <v>1513</v>
      </c>
    </row>
    <row r="1681" spans="1:7">
      <c r="A1681" s="139">
        <v>1680</v>
      </c>
      <c r="B1681" s="139" t="s">
        <v>3814</v>
      </c>
      <c r="C1681" s="139" t="s">
        <v>3838</v>
      </c>
      <c r="D1681" s="139" t="s">
        <v>3839</v>
      </c>
      <c r="E1681" s="139" t="s">
        <v>2388</v>
      </c>
      <c r="F1681" s="139" t="s">
        <v>2389</v>
      </c>
      <c r="G1681" s="139" t="s">
        <v>1980</v>
      </c>
    </row>
    <row r="1682" spans="1:7">
      <c r="A1682" s="139">
        <v>1681</v>
      </c>
      <c r="B1682" s="139" t="s">
        <v>3814</v>
      </c>
      <c r="C1682" s="139" t="s">
        <v>3838</v>
      </c>
      <c r="D1682" s="139" t="s">
        <v>3839</v>
      </c>
      <c r="E1682" s="139" t="s">
        <v>1761</v>
      </c>
      <c r="F1682" s="139" t="s">
        <v>1762</v>
      </c>
      <c r="G1682" s="139" t="s">
        <v>1763</v>
      </c>
    </row>
    <row r="1683" spans="1:7">
      <c r="A1683" s="139">
        <v>1682</v>
      </c>
      <c r="B1683" s="139" t="s">
        <v>3814</v>
      </c>
      <c r="C1683" s="139" t="s">
        <v>3838</v>
      </c>
      <c r="D1683" s="139" t="s">
        <v>3839</v>
      </c>
      <c r="E1683" s="139" t="s">
        <v>2390</v>
      </c>
      <c r="F1683" s="139" t="s">
        <v>2391</v>
      </c>
      <c r="G1683" s="139" t="s">
        <v>1980</v>
      </c>
    </row>
    <row r="1684" spans="1:7">
      <c r="A1684" s="139">
        <v>1683</v>
      </c>
      <c r="B1684" s="139" t="s">
        <v>3814</v>
      </c>
      <c r="C1684" s="139" t="s">
        <v>3838</v>
      </c>
      <c r="D1684" s="139" t="s">
        <v>3839</v>
      </c>
      <c r="E1684" s="139" t="s">
        <v>2017</v>
      </c>
      <c r="F1684" s="139" t="s">
        <v>2018</v>
      </c>
      <c r="G1684" s="139" t="s">
        <v>1562</v>
      </c>
    </row>
    <row r="1685" spans="1:7">
      <c r="A1685" s="139">
        <v>1684</v>
      </c>
      <c r="B1685" s="139" t="s">
        <v>3814</v>
      </c>
      <c r="C1685" s="139" t="s">
        <v>3838</v>
      </c>
      <c r="D1685" s="139" t="s">
        <v>3839</v>
      </c>
      <c r="E1685" s="139" t="s">
        <v>2003</v>
      </c>
      <c r="F1685" s="139" t="s">
        <v>2004</v>
      </c>
      <c r="G1685" s="139" t="s">
        <v>2005</v>
      </c>
    </row>
    <row r="1686" spans="1:7">
      <c r="A1686" s="139">
        <v>1685</v>
      </c>
      <c r="B1686" s="139" t="s">
        <v>3814</v>
      </c>
      <c r="C1686" s="139" t="s">
        <v>3840</v>
      </c>
      <c r="D1686" s="139" t="s">
        <v>3841</v>
      </c>
      <c r="E1686" s="139" t="s">
        <v>2384</v>
      </c>
      <c r="F1686" s="139" t="s">
        <v>2385</v>
      </c>
      <c r="G1686" s="139" t="s">
        <v>1980</v>
      </c>
    </row>
    <row r="1687" spans="1:7">
      <c r="A1687" s="139">
        <v>1686</v>
      </c>
      <c r="B1687" s="139" t="s">
        <v>3814</v>
      </c>
      <c r="C1687" s="139" t="s">
        <v>3840</v>
      </c>
      <c r="D1687" s="139" t="s">
        <v>3841</v>
      </c>
      <c r="E1687" s="139" t="s">
        <v>2386</v>
      </c>
      <c r="F1687" s="139" t="s">
        <v>1502</v>
      </c>
      <c r="G1687" s="139" t="s">
        <v>2387</v>
      </c>
    </row>
    <row r="1688" spans="1:7">
      <c r="A1688" s="139">
        <v>1687</v>
      </c>
      <c r="B1688" s="139" t="s">
        <v>3814</v>
      </c>
      <c r="C1688" s="139" t="s">
        <v>3840</v>
      </c>
      <c r="D1688" s="139" t="s">
        <v>3841</v>
      </c>
      <c r="E1688" s="139" t="s">
        <v>2174</v>
      </c>
      <c r="F1688" s="139" t="s">
        <v>1561</v>
      </c>
      <c r="G1688" s="139" t="s">
        <v>1808</v>
      </c>
    </row>
    <row r="1689" spans="1:7">
      <c r="A1689" s="139">
        <v>1688</v>
      </c>
      <c r="B1689" s="139" t="s">
        <v>3814</v>
      </c>
      <c r="C1689" s="139" t="s">
        <v>3840</v>
      </c>
      <c r="D1689" s="139" t="s">
        <v>3841</v>
      </c>
      <c r="E1689" s="139" t="s">
        <v>2394</v>
      </c>
      <c r="F1689" s="139" t="s">
        <v>2395</v>
      </c>
      <c r="G1689" s="139" t="s">
        <v>1980</v>
      </c>
    </row>
    <row r="1690" spans="1:7">
      <c r="A1690" s="139">
        <v>1689</v>
      </c>
      <c r="B1690" s="139" t="s">
        <v>3814</v>
      </c>
      <c r="C1690" s="139" t="s">
        <v>3840</v>
      </c>
      <c r="D1690" s="139" t="s">
        <v>3841</v>
      </c>
      <c r="E1690" s="139" t="s">
        <v>2396</v>
      </c>
      <c r="F1690" s="139" t="s">
        <v>2397</v>
      </c>
      <c r="G1690" s="139" t="s">
        <v>1543</v>
      </c>
    </row>
    <row r="1691" spans="1:7">
      <c r="A1691" s="139">
        <v>1690</v>
      </c>
      <c r="B1691" s="139" t="s">
        <v>3814</v>
      </c>
      <c r="C1691" s="139" t="s">
        <v>3840</v>
      </c>
      <c r="D1691" s="139" t="s">
        <v>3841</v>
      </c>
      <c r="E1691" s="139" t="s">
        <v>2531</v>
      </c>
      <c r="F1691" s="139" t="s">
        <v>2532</v>
      </c>
      <c r="G1691" s="139" t="s">
        <v>1980</v>
      </c>
    </row>
    <row r="1692" spans="1:7">
      <c r="A1692" s="139">
        <v>1691</v>
      </c>
      <c r="B1692" s="139" t="s">
        <v>3814</v>
      </c>
      <c r="C1692" s="139" t="s">
        <v>3840</v>
      </c>
      <c r="D1692" s="139" t="s">
        <v>3841</v>
      </c>
      <c r="E1692" s="139" t="s">
        <v>1511</v>
      </c>
      <c r="F1692" s="139" t="s">
        <v>1512</v>
      </c>
      <c r="G1692" s="139" t="s">
        <v>1513</v>
      </c>
    </row>
    <row r="1693" spans="1:7">
      <c r="A1693" s="139">
        <v>1692</v>
      </c>
      <c r="B1693" s="139" t="s">
        <v>3814</v>
      </c>
      <c r="C1693" s="139" t="s">
        <v>3840</v>
      </c>
      <c r="D1693" s="139" t="s">
        <v>3841</v>
      </c>
      <c r="E1693" s="139" t="s">
        <v>2388</v>
      </c>
      <c r="F1693" s="139" t="s">
        <v>2389</v>
      </c>
      <c r="G1693" s="139" t="s">
        <v>1980</v>
      </c>
    </row>
    <row r="1694" spans="1:7">
      <c r="A1694" s="139">
        <v>1693</v>
      </c>
      <c r="B1694" s="139" t="s">
        <v>3814</v>
      </c>
      <c r="C1694" s="139" t="s">
        <v>3840</v>
      </c>
      <c r="D1694" s="139" t="s">
        <v>3841</v>
      </c>
      <c r="E1694" s="139" t="s">
        <v>1761</v>
      </c>
      <c r="F1694" s="139" t="s">
        <v>1762</v>
      </c>
      <c r="G1694" s="139" t="s">
        <v>1763</v>
      </c>
    </row>
    <row r="1695" spans="1:7">
      <c r="A1695" s="139">
        <v>1694</v>
      </c>
      <c r="B1695" s="139" t="s">
        <v>3814</v>
      </c>
      <c r="C1695" s="139" t="s">
        <v>3840</v>
      </c>
      <c r="D1695" s="139" t="s">
        <v>3841</v>
      </c>
      <c r="E1695" s="139" t="s">
        <v>2390</v>
      </c>
      <c r="F1695" s="139" t="s">
        <v>2391</v>
      </c>
      <c r="G1695" s="139" t="s">
        <v>1980</v>
      </c>
    </row>
    <row r="1696" spans="1:7">
      <c r="A1696" s="139">
        <v>1695</v>
      </c>
      <c r="B1696" s="139" t="s">
        <v>3814</v>
      </c>
      <c r="C1696" s="139" t="s">
        <v>3840</v>
      </c>
      <c r="D1696" s="139" t="s">
        <v>3841</v>
      </c>
      <c r="E1696" s="139" t="s">
        <v>2017</v>
      </c>
      <c r="F1696" s="139" t="s">
        <v>2018</v>
      </c>
      <c r="G1696" s="139" t="s">
        <v>1562</v>
      </c>
    </row>
    <row r="1697" spans="1:7">
      <c r="A1697" s="139">
        <v>1696</v>
      </c>
      <c r="B1697" s="139" t="s">
        <v>3814</v>
      </c>
      <c r="C1697" s="139" t="s">
        <v>3840</v>
      </c>
      <c r="D1697" s="139" t="s">
        <v>3841</v>
      </c>
      <c r="E1697" s="139" t="s">
        <v>2197</v>
      </c>
      <c r="F1697" s="139" t="s">
        <v>2198</v>
      </c>
      <c r="G1697" s="139" t="s">
        <v>2008</v>
      </c>
    </row>
    <row r="1698" spans="1:7">
      <c r="A1698" s="139">
        <v>1697</v>
      </c>
      <c r="B1698" s="139" t="s">
        <v>3814</v>
      </c>
      <c r="C1698" s="139" t="s">
        <v>3840</v>
      </c>
      <c r="D1698" s="139" t="s">
        <v>3841</v>
      </c>
      <c r="E1698" s="139" t="s">
        <v>2003</v>
      </c>
      <c r="F1698" s="139" t="s">
        <v>2004</v>
      </c>
      <c r="G1698" s="139" t="s">
        <v>2005</v>
      </c>
    </row>
    <row r="1699" spans="1:7">
      <c r="A1699" s="139">
        <v>1698</v>
      </c>
      <c r="B1699" s="139" t="s">
        <v>3814</v>
      </c>
      <c r="C1699" s="139" t="s">
        <v>3842</v>
      </c>
      <c r="D1699" s="139" t="s">
        <v>3843</v>
      </c>
      <c r="E1699" s="139" t="s">
        <v>2384</v>
      </c>
      <c r="F1699" s="139" t="s">
        <v>2385</v>
      </c>
      <c r="G1699" s="139" t="s">
        <v>1980</v>
      </c>
    </row>
    <row r="1700" spans="1:7">
      <c r="A1700" s="139">
        <v>1699</v>
      </c>
      <c r="B1700" s="139" t="s">
        <v>3814</v>
      </c>
      <c r="C1700" s="139" t="s">
        <v>3842</v>
      </c>
      <c r="D1700" s="139" t="s">
        <v>3843</v>
      </c>
      <c r="E1700" s="139" t="s">
        <v>2533</v>
      </c>
      <c r="F1700" s="139" t="s">
        <v>2534</v>
      </c>
      <c r="G1700" s="139" t="s">
        <v>1568</v>
      </c>
    </row>
    <row r="1701" spans="1:7">
      <c r="A1701" s="139">
        <v>1700</v>
      </c>
      <c r="B1701" s="139" t="s">
        <v>3814</v>
      </c>
      <c r="C1701" s="139" t="s">
        <v>3842</v>
      </c>
      <c r="D1701" s="139" t="s">
        <v>3843</v>
      </c>
      <c r="E1701" s="139" t="s">
        <v>2535</v>
      </c>
      <c r="F1701" s="139" t="s">
        <v>2536</v>
      </c>
      <c r="G1701" s="139" t="s">
        <v>1980</v>
      </c>
    </row>
    <row r="1702" spans="1:7">
      <c r="A1702" s="139">
        <v>1701</v>
      </c>
      <c r="B1702" s="139" t="s">
        <v>3814</v>
      </c>
      <c r="C1702" s="139" t="s">
        <v>3842</v>
      </c>
      <c r="D1702" s="139" t="s">
        <v>3843</v>
      </c>
      <c r="E1702" s="139" t="s">
        <v>2386</v>
      </c>
      <c r="F1702" s="139" t="s">
        <v>1502</v>
      </c>
      <c r="G1702" s="139" t="s">
        <v>2387</v>
      </c>
    </row>
    <row r="1703" spans="1:7">
      <c r="A1703" s="139">
        <v>1702</v>
      </c>
      <c r="B1703" s="139" t="s">
        <v>3814</v>
      </c>
      <c r="C1703" s="139" t="s">
        <v>3842</v>
      </c>
      <c r="D1703" s="139" t="s">
        <v>3843</v>
      </c>
      <c r="E1703" s="139" t="s">
        <v>2537</v>
      </c>
      <c r="F1703" s="139" t="s">
        <v>2538</v>
      </c>
      <c r="G1703" s="139" t="s">
        <v>1980</v>
      </c>
    </row>
    <row r="1704" spans="1:7">
      <c r="A1704" s="139">
        <v>1703</v>
      </c>
      <c r="B1704" s="139" t="s">
        <v>3814</v>
      </c>
      <c r="C1704" s="139" t="s">
        <v>3842</v>
      </c>
      <c r="D1704" s="139" t="s">
        <v>3843</v>
      </c>
      <c r="E1704" s="139" t="s">
        <v>2174</v>
      </c>
      <c r="F1704" s="139" t="s">
        <v>1561</v>
      </c>
      <c r="G1704" s="139" t="s">
        <v>1808</v>
      </c>
    </row>
    <row r="1705" spans="1:7">
      <c r="A1705" s="139">
        <v>1704</v>
      </c>
      <c r="B1705" s="139" t="s">
        <v>3814</v>
      </c>
      <c r="C1705" s="139" t="s">
        <v>3842</v>
      </c>
      <c r="D1705" s="139" t="s">
        <v>3843</v>
      </c>
      <c r="E1705" s="139" t="s">
        <v>2394</v>
      </c>
      <c r="F1705" s="139" t="s">
        <v>2395</v>
      </c>
      <c r="G1705" s="139" t="s">
        <v>1980</v>
      </c>
    </row>
    <row r="1706" spans="1:7">
      <c r="A1706" s="139">
        <v>1705</v>
      </c>
      <c r="B1706" s="139" t="s">
        <v>3814</v>
      </c>
      <c r="C1706" s="139" t="s">
        <v>3842</v>
      </c>
      <c r="D1706" s="139" t="s">
        <v>3843</v>
      </c>
      <c r="E1706" s="139" t="s">
        <v>2396</v>
      </c>
      <c r="F1706" s="139" t="s">
        <v>2397</v>
      </c>
      <c r="G1706" s="139" t="s">
        <v>1543</v>
      </c>
    </row>
    <row r="1707" spans="1:7">
      <c r="A1707" s="139">
        <v>1706</v>
      </c>
      <c r="B1707" s="139" t="s">
        <v>3814</v>
      </c>
      <c r="C1707" s="139" t="s">
        <v>3842</v>
      </c>
      <c r="D1707" s="139" t="s">
        <v>3843</v>
      </c>
      <c r="E1707" s="139" t="s">
        <v>2539</v>
      </c>
      <c r="F1707" s="139" t="s">
        <v>2540</v>
      </c>
      <c r="G1707" s="139" t="s">
        <v>1980</v>
      </c>
    </row>
    <row r="1708" spans="1:7">
      <c r="A1708" s="139">
        <v>1707</v>
      </c>
      <c r="B1708" s="139" t="s">
        <v>3814</v>
      </c>
      <c r="C1708" s="139" t="s">
        <v>3842</v>
      </c>
      <c r="D1708" s="139" t="s">
        <v>3843</v>
      </c>
      <c r="E1708" s="139" t="s">
        <v>1511</v>
      </c>
      <c r="F1708" s="139" t="s">
        <v>1512</v>
      </c>
      <c r="G1708" s="139" t="s">
        <v>1513</v>
      </c>
    </row>
    <row r="1709" spans="1:7">
      <c r="A1709" s="139">
        <v>1708</v>
      </c>
      <c r="B1709" s="139" t="s">
        <v>3814</v>
      </c>
      <c r="C1709" s="139" t="s">
        <v>3842</v>
      </c>
      <c r="D1709" s="139" t="s">
        <v>3843</v>
      </c>
      <c r="E1709" s="139" t="s">
        <v>2388</v>
      </c>
      <c r="F1709" s="139" t="s">
        <v>2389</v>
      </c>
      <c r="G1709" s="139" t="s">
        <v>1980</v>
      </c>
    </row>
    <row r="1710" spans="1:7">
      <c r="A1710" s="139">
        <v>1709</v>
      </c>
      <c r="B1710" s="139" t="s">
        <v>3814</v>
      </c>
      <c r="C1710" s="139" t="s">
        <v>3842</v>
      </c>
      <c r="D1710" s="139" t="s">
        <v>3843</v>
      </c>
      <c r="E1710" s="139" t="s">
        <v>1761</v>
      </c>
      <c r="F1710" s="139" t="s">
        <v>1762</v>
      </c>
      <c r="G1710" s="139" t="s">
        <v>1763</v>
      </c>
    </row>
    <row r="1711" spans="1:7">
      <c r="A1711" s="139">
        <v>1710</v>
      </c>
      <c r="B1711" s="139" t="s">
        <v>3814</v>
      </c>
      <c r="C1711" s="139" t="s">
        <v>3842</v>
      </c>
      <c r="D1711" s="139" t="s">
        <v>3843</v>
      </c>
      <c r="E1711" s="139" t="s">
        <v>2390</v>
      </c>
      <c r="F1711" s="139" t="s">
        <v>2391</v>
      </c>
      <c r="G1711" s="139" t="s">
        <v>1980</v>
      </c>
    </row>
    <row r="1712" spans="1:7">
      <c r="A1712" s="139">
        <v>1711</v>
      </c>
      <c r="B1712" s="139" t="s">
        <v>3814</v>
      </c>
      <c r="C1712" s="139" t="s">
        <v>3842</v>
      </c>
      <c r="D1712" s="139" t="s">
        <v>3843</v>
      </c>
      <c r="E1712" s="139" t="s">
        <v>2017</v>
      </c>
      <c r="F1712" s="139" t="s">
        <v>2018</v>
      </c>
      <c r="G1712" s="139" t="s">
        <v>1562</v>
      </c>
    </row>
    <row r="1713" spans="1:7">
      <c r="A1713" s="139">
        <v>1712</v>
      </c>
      <c r="B1713" s="139" t="s">
        <v>3814</v>
      </c>
      <c r="C1713" s="139" t="s">
        <v>3842</v>
      </c>
      <c r="D1713" s="139" t="s">
        <v>3843</v>
      </c>
      <c r="E1713" s="139" t="s">
        <v>2003</v>
      </c>
      <c r="F1713" s="139" t="s">
        <v>2004</v>
      </c>
      <c r="G1713" s="139" t="s">
        <v>2005</v>
      </c>
    </row>
    <row r="1714" spans="1:7">
      <c r="A1714" s="139">
        <v>1713</v>
      </c>
      <c r="B1714" s="139" t="s">
        <v>3814</v>
      </c>
      <c r="C1714" s="139" t="s">
        <v>3844</v>
      </c>
      <c r="D1714" s="139" t="s">
        <v>3845</v>
      </c>
      <c r="E1714" s="139" t="s">
        <v>2384</v>
      </c>
      <c r="F1714" s="139" t="s">
        <v>2385</v>
      </c>
      <c r="G1714" s="139" t="s">
        <v>1980</v>
      </c>
    </row>
    <row r="1715" spans="1:7">
      <c r="A1715" s="139">
        <v>1714</v>
      </c>
      <c r="B1715" s="139" t="s">
        <v>3814</v>
      </c>
      <c r="C1715" s="139" t="s">
        <v>3844</v>
      </c>
      <c r="D1715" s="139" t="s">
        <v>3845</v>
      </c>
      <c r="E1715" s="139" t="s">
        <v>2541</v>
      </c>
      <c r="F1715" s="139" t="s">
        <v>2542</v>
      </c>
      <c r="G1715" s="139" t="s">
        <v>1980</v>
      </c>
    </row>
    <row r="1716" spans="1:7">
      <c r="A1716" s="139">
        <v>1715</v>
      </c>
      <c r="B1716" s="139" t="s">
        <v>3814</v>
      </c>
      <c r="C1716" s="139" t="s">
        <v>3844</v>
      </c>
      <c r="D1716" s="139" t="s">
        <v>3845</v>
      </c>
      <c r="E1716" s="139" t="s">
        <v>2386</v>
      </c>
      <c r="F1716" s="139" t="s">
        <v>1502</v>
      </c>
      <c r="G1716" s="139" t="s">
        <v>2387</v>
      </c>
    </row>
    <row r="1717" spans="1:7">
      <c r="A1717" s="139">
        <v>1716</v>
      </c>
      <c r="B1717" s="139" t="s">
        <v>3814</v>
      </c>
      <c r="C1717" s="139" t="s">
        <v>3844</v>
      </c>
      <c r="D1717" s="139" t="s">
        <v>3845</v>
      </c>
      <c r="E1717" s="139" t="s">
        <v>2174</v>
      </c>
      <c r="F1717" s="139" t="s">
        <v>1561</v>
      </c>
      <c r="G1717" s="139" t="s">
        <v>1808</v>
      </c>
    </row>
    <row r="1718" spans="1:7">
      <c r="A1718" s="139">
        <v>1717</v>
      </c>
      <c r="B1718" s="139" t="s">
        <v>3814</v>
      </c>
      <c r="C1718" s="139" t="s">
        <v>3844</v>
      </c>
      <c r="D1718" s="139" t="s">
        <v>3845</v>
      </c>
      <c r="E1718" s="139" t="s">
        <v>2394</v>
      </c>
      <c r="F1718" s="139" t="s">
        <v>2395</v>
      </c>
      <c r="G1718" s="139" t="s">
        <v>1980</v>
      </c>
    </row>
    <row r="1719" spans="1:7">
      <c r="A1719" s="139">
        <v>1718</v>
      </c>
      <c r="B1719" s="139" t="s">
        <v>3814</v>
      </c>
      <c r="C1719" s="139" t="s">
        <v>3844</v>
      </c>
      <c r="D1719" s="139" t="s">
        <v>3845</v>
      </c>
      <c r="E1719" s="139" t="s">
        <v>2396</v>
      </c>
      <c r="F1719" s="139" t="s">
        <v>2397</v>
      </c>
      <c r="G1719" s="139" t="s">
        <v>1543</v>
      </c>
    </row>
    <row r="1720" spans="1:7">
      <c r="A1720" s="139">
        <v>1719</v>
      </c>
      <c r="B1720" s="139" t="s">
        <v>3814</v>
      </c>
      <c r="C1720" s="139" t="s">
        <v>3844</v>
      </c>
      <c r="D1720" s="139" t="s">
        <v>3845</v>
      </c>
      <c r="E1720" s="139" t="s">
        <v>1511</v>
      </c>
      <c r="F1720" s="139" t="s">
        <v>1512</v>
      </c>
      <c r="G1720" s="139" t="s">
        <v>1513</v>
      </c>
    </row>
    <row r="1721" spans="1:7">
      <c r="A1721" s="139">
        <v>1720</v>
      </c>
      <c r="B1721" s="139" t="s">
        <v>3814</v>
      </c>
      <c r="C1721" s="139" t="s">
        <v>3844</v>
      </c>
      <c r="D1721" s="139" t="s">
        <v>3845</v>
      </c>
      <c r="E1721" s="139" t="s">
        <v>2543</v>
      </c>
      <c r="F1721" s="139" t="s">
        <v>2544</v>
      </c>
      <c r="G1721" s="139" t="s">
        <v>1980</v>
      </c>
    </row>
    <row r="1722" spans="1:7">
      <c r="A1722" s="139">
        <v>1721</v>
      </c>
      <c r="B1722" s="139" t="s">
        <v>3814</v>
      </c>
      <c r="C1722" s="139" t="s">
        <v>3844</v>
      </c>
      <c r="D1722" s="139" t="s">
        <v>3845</v>
      </c>
      <c r="E1722" s="139" t="s">
        <v>2388</v>
      </c>
      <c r="F1722" s="139" t="s">
        <v>2389</v>
      </c>
      <c r="G1722" s="139" t="s">
        <v>1980</v>
      </c>
    </row>
    <row r="1723" spans="1:7">
      <c r="A1723" s="139">
        <v>1722</v>
      </c>
      <c r="B1723" s="139" t="s">
        <v>3814</v>
      </c>
      <c r="C1723" s="139" t="s">
        <v>3844</v>
      </c>
      <c r="D1723" s="139" t="s">
        <v>3845</v>
      </c>
      <c r="E1723" s="139" t="s">
        <v>1761</v>
      </c>
      <c r="F1723" s="139" t="s">
        <v>1762</v>
      </c>
      <c r="G1723" s="139" t="s">
        <v>1763</v>
      </c>
    </row>
    <row r="1724" spans="1:7">
      <c r="A1724" s="139">
        <v>1723</v>
      </c>
      <c r="B1724" s="139" t="s">
        <v>3814</v>
      </c>
      <c r="C1724" s="139" t="s">
        <v>3844</v>
      </c>
      <c r="D1724" s="139" t="s">
        <v>3845</v>
      </c>
      <c r="E1724" s="139" t="s">
        <v>2390</v>
      </c>
      <c r="F1724" s="139" t="s">
        <v>2391</v>
      </c>
      <c r="G1724" s="139" t="s">
        <v>1980</v>
      </c>
    </row>
    <row r="1725" spans="1:7">
      <c r="A1725" s="139">
        <v>1724</v>
      </c>
      <c r="B1725" s="139" t="s">
        <v>3814</v>
      </c>
      <c r="C1725" s="139" t="s">
        <v>3844</v>
      </c>
      <c r="D1725" s="139" t="s">
        <v>3845</v>
      </c>
      <c r="E1725" s="139" t="s">
        <v>2017</v>
      </c>
      <c r="F1725" s="139" t="s">
        <v>2018</v>
      </c>
      <c r="G1725" s="139" t="s">
        <v>1562</v>
      </c>
    </row>
    <row r="1726" spans="1:7">
      <c r="A1726" s="139">
        <v>1725</v>
      </c>
      <c r="B1726" s="139" t="s">
        <v>3814</v>
      </c>
      <c r="C1726" s="139" t="s">
        <v>3844</v>
      </c>
      <c r="D1726" s="139" t="s">
        <v>3845</v>
      </c>
      <c r="E1726" s="139" t="s">
        <v>2003</v>
      </c>
      <c r="F1726" s="139" t="s">
        <v>2004</v>
      </c>
      <c r="G1726" s="139" t="s">
        <v>2005</v>
      </c>
    </row>
    <row r="1727" spans="1:7">
      <c r="A1727" s="139">
        <v>1726</v>
      </c>
      <c r="B1727" s="139" t="s">
        <v>3814</v>
      </c>
      <c r="C1727" s="139" t="s">
        <v>3846</v>
      </c>
      <c r="D1727" s="139" t="s">
        <v>3847</v>
      </c>
      <c r="E1727" s="139" t="s">
        <v>2384</v>
      </c>
      <c r="F1727" s="139" t="s">
        <v>2385</v>
      </c>
      <c r="G1727" s="139" t="s">
        <v>1980</v>
      </c>
    </row>
    <row r="1728" spans="1:7">
      <c r="A1728" s="139">
        <v>1727</v>
      </c>
      <c r="B1728" s="139" t="s">
        <v>3814</v>
      </c>
      <c r="C1728" s="139" t="s">
        <v>3846</v>
      </c>
      <c r="D1728" s="139" t="s">
        <v>3847</v>
      </c>
      <c r="E1728" s="139" t="s">
        <v>2545</v>
      </c>
      <c r="F1728" s="139" t="s">
        <v>2546</v>
      </c>
      <c r="G1728" s="139" t="s">
        <v>1980</v>
      </c>
    </row>
    <row r="1729" spans="1:7">
      <c r="A1729" s="139">
        <v>1728</v>
      </c>
      <c r="B1729" s="139" t="s">
        <v>3814</v>
      </c>
      <c r="C1729" s="139" t="s">
        <v>3846</v>
      </c>
      <c r="D1729" s="139" t="s">
        <v>3847</v>
      </c>
      <c r="E1729" s="139" t="s">
        <v>2547</v>
      </c>
      <c r="F1729" s="139" t="s">
        <v>2548</v>
      </c>
      <c r="G1729" s="139" t="s">
        <v>1980</v>
      </c>
    </row>
    <row r="1730" spans="1:7">
      <c r="A1730" s="139">
        <v>1729</v>
      </c>
      <c r="B1730" s="139" t="s">
        <v>3814</v>
      </c>
      <c r="C1730" s="139" t="s">
        <v>3846</v>
      </c>
      <c r="D1730" s="139" t="s">
        <v>3847</v>
      </c>
      <c r="E1730" s="139" t="s">
        <v>2386</v>
      </c>
      <c r="F1730" s="139" t="s">
        <v>1502</v>
      </c>
      <c r="G1730" s="139" t="s">
        <v>2387</v>
      </c>
    </row>
    <row r="1731" spans="1:7">
      <c r="A1731" s="139">
        <v>1730</v>
      </c>
      <c r="B1731" s="139" t="s">
        <v>3814</v>
      </c>
      <c r="C1731" s="139" t="s">
        <v>3846</v>
      </c>
      <c r="D1731" s="139" t="s">
        <v>3847</v>
      </c>
      <c r="E1731" s="139" t="s">
        <v>2174</v>
      </c>
      <c r="F1731" s="139" t="s">
        <v>1561</v>
      </c>
      <c r="G1731" s="139" t="s">
        <v>1808</v>
      </c>
    </row>
    <row r="1732" spans="1:7">
      <c r="A1732" s="139">
        <v>1731</v>
      </c>
      <c r="B1732" s="139" t="s">
        <v>3814</v>
      </c>
      <c r="C1732" s="139" t="s">
        <v>3846</v>
      </c>
      <c r="D1732" s="139" t="s">
        <v>3847</v>
      </c>
      <c r="E1732" s="139" t="s">
        <v>2394</v>
      </c>
      <c r="F1732" s="139" t="s">
        <v>2395</v>
      </c>
      <c r="G1732" s="139" t="s">
        <v>1980</v>
      </c>
    </row>
    <row r="1733" spans="1:7">
      <c r="A1733" s="139">
        <v>1732</v>
      </c>
      <c r="B1733" s="139" t="s">
        <v>3814</v>
      </c>
      <c r="C1733" s="139" t="s">
        <v>3846</v>
      </c>
      <c r="D1733" s="139" t="s">
        <v>3847</v>
      </c>
      <c r="E1733" s="139" t="s">
        <v>2396</v>
      </c>
      <c r="F1733" s="139" t="s">
        <v>2397</v>
      </c>
      <c r="G1733" s="139" t="s">
        <v>1543</v>
      </c>
    </row>
    <row r="1734" spans="1:7">
      <c r="A1734" s="139">
        <v>1733</v>
      </c>
      <c r="B1734" s="139" t="s">
        <v>3814</v>
      </c>
      <c r="C1734" s="139" t="s">
        <v>3846</v>
      </c>
      <c r="D1734" s="139" t="s">
        <v>3847</v>
      </c>
      <c r="E1734" s="139" t="s">
        <v>1511</v>
      </c>
      <c r="F1734" s="139" t="s">
        <v>1512</v>
      </c>
      <c r="G1734" s="139" t="s">
        <v>1513</v>
      </c>
    </row>
    <row r="1735" spans="1:7">
      <c r="A1735" s="139">
        <v>1734</v>
      </c>
      <c r="B1735" s="139" t="s">
        <v>3814</v>
      </c>
      <c r="C1735" s="139" t="s">
        <v>3846</v>
      </c>
      <c r="D1735" s="139" t="s">
        <v>3847</v>
      </c>
      <c r="E1735" s="139" t="s">
        <v>2388</v>
      </c>
      <c r="F1735" s="139" t="s">
        <v>2389</v>
      </c>
      <c r="G1735" s="139" t="s">
        <v>1980</v>
      </c>
    </row>
    <row r="1736" spans="1:7">
      <c r="A1736" s="139">
        <v>1735</v>
      </c>
      <c r="B1736" s="139" t="s">
        <v>3814</v>
      </c>
      <c r="C1736" s="139" t="s">
        <v>3846</v>
      </c>
      <c r="D1736" s="139" t="s">
        <v>3847</v>
      </c>
      <c r="E1736" s="139" t="s">
        <v>1761</v>
      </c>
      <c r="F1736" s="139" t="s">
        <v>1762</v>
      </c>
      <c r="G1736" s="139" t="s">
        <v>1763</v>
      </c>
    </row>
    <row r="1737" spans="1:7">
      <c r="A1737" s="139">
        <v>1736</v>
      </c>
      <c r="B1737" s="139" t="s">
        <v>3814</v>
      </c>
      <c r="C1737" s="139" t="s">
        <v>3846</v>
      </c>
      <c r="D1737" s="139" t="s">
        <v>3847</v>
      </c>
      <c r="E1737" s="139" t="s">
        <v>2390</v>
      </c>
      <c r="F1737" s="139" t="s">
        <v>2391</v>
      </c>
      <c r="G1737" s="139" t="s">
        <v>1980</v>
      </c>
    </row>
    <row r="1738" spans="1:7">
      <c r="A1738" s="139">
        <v>1737</v>
      </c>
      <c r="B1738" s="139" t="s">
        <v>3814</v>
      </c>
      <c r="C1738" s="139" t="s">
        <v>3846</v>
      </c>
      <c r="D1738" s="139" t="s">
        <v>3847</v>
      </c>
      <c r="E1738" s="139" t="s">
        <v>2017</v>
      </c>
      <c r="F1738" s="139" t="s">
        <v>2018</v>
      </c>
      <c r="G1738" s="139" t="s">
        <v>1562</v>
      </c>
    </row>
    <row r="1739" spans="1:7">
      <c r="A1739" s="139">
        <v>1738</v>
      </c>
      <c r="B1739" s="139" t="s">
        <v>3814</v>
      </c>
      <c r="C1739" s="139" t="s">
        <v>3846</v>
      </c>
      <c r="D1739" s="139" t="s">
        <v>3847</v>
      </c>
      <c r="E1739" s="139" t="s">
        <v>2003</v>
      </c>
      <c r="F1739" s="139" t="s">
        <v>2004</v>
      </c>
      <c r="G1739" s="139" t="s">
        <v>2005</v>
      </c>
    </row>
    <row r="1740" spans="1:7">
      <c r="A1740" s="139">
        <v>1739</v>
      </c>
      <c r="B1740" s="139" t="s">
        <v>3848</v>
      </c>
      <c r="C1740" s="139" t="s">
        <v>3848</v>
      </c>
      <c r="D1740" s="139" t="s">
        <v>3849</v>
      </c>
      <c r="E1740" s="139" t="s">
        <v>2549</v>
      </c>
      <c r="F1740" s="139" t="s">
        <v>2550</v>
      </c>
      <c r="G1740" s="139" t="s">
        <v>2551</v>
      </c>
    </row>
    <row r="1741" spans="1:7">
      <c r="A1741" s="139">
        <v>1740</v>
      </c>
      <c r="B1741" s="139" t="s">
        <v>3848</v>
      </c>
      <c r="C1741" s="139" t="s">
        <v>3848</v>
      </c>
      <c r="D1741" s="139" t="s">
        <v>3849</v>
      </c>
      <c r="E1741" s="139" t="s">
        <v>1550</v>
      </c>
      <c r="F1741" s="139" t="s">
        <v>1551</v>
      </c>
      <c r="G1741" s="139" t="s">
        <v>1552</v>
      </c>
    </row>
    <row r="1742" spans="1:7">
      <c r="A1742" s="139">
        <v>1741</v>
      </c>
      <c r="B1742" s="139" t="s">
        <v>3848</v>
      </c>
      <c r="C1742" s="139" t="s">
        <v>3848</v>
      </c>
      <c r="D1742" s="139" t="s">
        <v>3849</v>
      </c>
      <c r="E1742" s="139" t="s">
        <v>1511</v>
      </c>
      <c r="F1742" s="139" t="s">
        <v>1512</v>
      </c>
      <c r="G1742" s="139" t="s">
        <v>1513</v>
      </c>
    </row>
    <row r="1743" spans="1:7">
      <c r="A1743" s="139">
        <v>1742</v>
      </c>
      <c r="B1743" s="139" t="s">
        <v>3848</v>
      </c>
      <c r="C1743" s="139" t="s">
        <v>3850</v>
      </c>
      <c r="D1743" s="139" t="s">
        <v>3851</v>
      </c>
      <c r="E1743" s="139" t="s">
        <v>2549</v>
      </c>
      <c r="F1743" s="139" t="s">
        <v>2550</v>
      </c>
      <c r="G1743" s="139" t="s">
        <v>2551</v>
      </c>
    </row>
    <row r="1744" spans="1:7">
      <c r="A1744" s="139">
        <v>1743</v>
      </c>
      <c r="B1744" s="139" t="s">
        <v>3848</v>
      </c>
      <c r="C1744" s="139" t="s">
        <v>3850</v>
      </c>
      <c r="D1744" s="139" t="s">
        <v>3851</v>
      </c>
      <c r="E1744" s="139" t="s">
        <v>2552</v>
      </c>
      <c r="F1744" s="139" t="s">
        <v>2553</v>
      </c>
      <c r="G1744" s="139" t="s">
        <v>2551</v>
      </c>
    </row>
    <row r="1745" spans="1:7">
      <c r="A1745" s="139">
        <v>1744</v>
      </c>
      <c r="B1745" s="139" t="s">
        <v>3848</v>
      </c>
      <c r="C1745" s="139" t="s">
        <v>3850</v>
      </c>
      <c r="D1745" s="139" t="s">
        <v>3851</v>
      </c>
      <c r="E1745" s="139" t="s">
        <v>2554</v>
      </c>
      <c r="F1745" s="139" t="s">
        <v>2555</v>
      </c>
      <c r="G1745" s="139" t="s">
        <v>2551</v>
      </c>
    </row>
    <row r="1746" spans="1:7">
      <c r="A1746" s="139">
        <v>1745</v>
      </c>
      <c r="B1746" s="139" t="s">
        <v>3848</v>
      </c>
      <c r="C1746" s="139" t="s">
        <v>3850</v>
      </c>
      <c r="D1746" s="139" t="s">
        <v>3851</v>
      </c>
      <c r="E1746" s="139" t="s">
        <v>2172</v>
      </c>
      <c r="F1746" s="139" t="s">
        <v>2173</v>
      </c>
      <c r="G1746" s="139" t="s">
        <v>2090</v>
      </c>
    </row>
    <row r="1747" spans="1:7">
      <c r="A1747" s="139">
        <v>1746</v>
      </c>
      <c r="B1747" s="139" t="s">
        <v>3848</v>
      </c>
      <c r="C1747" s="139" t="s">
        <v>3850</v>
      </c>
      <c r="D1747" s="139" t="s">
        <v>3851</v>
      </c>
      <c r="E1747" s="139" t="s">
        <v>1560</v>
      </c>
      <c r="F1747" s="139" t="s">
        <v>1561</v>
      </c>
      <c r="G1747" s="139" t="s">
        <v>1562</v>
      </c>
    </row>
    <row r="1748" spans="1:7">
      <c r="A1748" s="139">
        <v>1747</v>
      </c>
      <c r="B1748" s="139" t="s">
        <v>3848</v>
      </c>
      <c r="C1748" s="139" t="s">
        <v>3850</v>
      </c>
      <c r="D1748" s="139" t="s">
        <v>3851</v>
      </c>
      <c r="E1748" s="139" t="s">
        <v>2556</v>
      </c>
      <c r="F1748" s="139" t="s">
        <v>2557</v>
      </c>
      <c r="G1748" s="139" t="s">
        <v>2551</v>
      </c>
    </row>
    <row r="1749" spans="1:7">
      <c r="A1749" s="139">
        <v>1748</v>
      </c>
      <c r="B1749" s="139" t="s">
        <v>3848</v>
      </c>
      <c r="C1749" s="139" t="s">
        <v>3850</v>
      </c>
      <c r="D1749" s="139" t="s">
        <v>3851</v>
      </c>
      <c r="E1749" s="139" t="s">
        <v>1550</v>
      </c>
      <c r="F1749" s="139" t="s">
        <v>1551</v>
      </c>
      <c r="G1749" s="139" t="s">
        <v>1552</v>
      </c>
    </row>
    <row r="1750" spans="1:7">
      <c r="A1750" s="139">
        <v>1749</v>
      </c>
      <c r="B1750" s="139" t="s">
        <v>3848</v>
      </c>
      <c r="C1750" s="139" t="s">
        <v>3850</v>
      </c>
      <c r="D1750" s="139" t="s">
        <v>3851</v>
      </c>
      <c r="E1750" s="139" t="s">
        <v>1511</v>
      </c>
      <c r="F1750" s="139" t="s">
        <v>1512</v>
      </c>
      <c r="G1750" s="139" t="s">
        <v>1513</v>
      </c>
    </row>
    <row r="1751" spans="1:7">
      <c r="A1751" s="139">
        <v>1750</v>
      </c>
      <c r="B1751" s="139" t="s">
        <v>3848</v>
      </c>
      <c r="C1751" s="139" t="s">
        <v>3850</v>
      </c>
      <c r="D1751" s="139" t="s">
        <v>3851</v>
      </c>
      <c r="E1751" s="139" t="s">
        <v>2558</v>
      </c>
      <c r="F1751" s="139" t="s">
        <v>2559</v>
      </c>
      <c r="G1751" s="139" t="s">
        <v>2551</v>
      </c>
    </row>
    <row r="1752" spans="1:7">
      <c r="A1752" s="139">
        <v>1751</v>
      </c>
      <c r="B1752" s="139" t="s">
        <v>3848</v>
      </c>
      <c r="C1752" s="139" t="s">
        <v>3850</v>
      </c>
      <c r="D1752" s="139" t="s">
        <v>3851</v>
      </c>
      <c r="E1752" s="139" t="s">
        <v>2560</v>
      </c>
      <c r="F1752" s="139" t="s">
        <v>2561</v>
      </c>
      <c r="G1752" s="139" t="s">
        <v>2551</v>
      </c>
    </row>
    <row r="1753" spans="1:7">
      <c r="A1753" s="139">
        <v>1752</v>
      </c>
      <c r="B1753" s="139" t="s">
        <v>3848</v>
      </c>
      <c r="C1753" s="139" t="s">
        <v>3850</v>
      </c>
      <c r="D1753" s="139" t="s">
        <v>3851</v>
      </c>
      <c r="E1753" s="139" t="s">
        <v>2562</v>
      </c>
      <c r="F1753" s="139" t="s">
        <v>2563</v>
      </c>
      <c r="G1753" s="139" t="s">
        <v>2551</v>
      </c>
    </row>
    <row r="1754" spans="1:7">
      <c r="A1754" s="139">
        <v>1753</v>
      </c>
      <c r="B1754" s="139" t="s">
        <v>3848</v>
      </c>
      <c r="C1754" s="139" t="s">
        <v>3852</v>
      </c>
      <c r="D1754" s="139" t="s">
        <v>3853</v>
      </c>
      <c r="E1754" s="139" t="s">
        <v>2549</v>
      </c>
      <c r="F1754" s="139" t="s">
        <v>2550</v>
      </c>
      <c r="G1754" s="139" t="s">
        <v>2551</v>
      </c>
    </row>
    <row r="1755" spans="1:7">
      <c r="A1755" s="139">
        <v>1754</v>
      </c>
      <c r="B1755" s="139" t="s">
        <v>3848</v>
      </c>
      <c r="C1755" s="139" t="s">
        <v>3852</v>
      </c>
      <c r="D1755" s="139" t="s">
        <v>3853</v>
      </c>
      <c r="E1755" s="139" t="s">
        <v>2172</v>
      </c>
      <c r="F1755" s="139" t="s">
        <v>2173</v>
      </c>
      <c r="G1755" s="139" t="s">
        <v>2090</v>
      </c>
    </row>
    <row r="1756" spans="1:7">
      <c r="A1756" s="139">
        <v>1755</v>
      </c>
      <c r="B1756" s="139" t="s">
        <v>3848</v>
      </c>
      <c r="C1756" s="139" t="s">
        <v>3852</v>
      </c>
      <c r="D1756" s="139" t="s">
        <v>3853</v>
      </c>
      <c r="E1756" s="139" t="s">
        <v>1560</v>
      </c>
      <c r="F1756" s="139" t="s">
        <v>1561</v>
      </c>
      <c r="G1756" s="139" t="s">
        <v>1562</v>
      </c>
    </row>
    <row r="1757" spans="1:7">
      <c r="A1757" s="139">
        <v>1756</v>
      </c>
      <c r="B1757" s="139" t="s">
        <v>3848</v>
      </c>
      <c r="C1757" s="139" t="s">
        <v>3852</v>
      </c>
      <c r="D1757" s="139" t="s">
        <v>3853</v>
      </c>
      <c r="E1757" s="139" t="s">
        <v>1550</v>
      </c>
      <c r="F1757" s="139" t="s">
        <v>1551</v>
      </c>
      <c r="G1757" s="139" t="s">
        <v>1552</v>
      </c>
    </row>
    <row r="1758" spans="1:7">
      <c r="A1758" s="139">
        <v>1757</v>
      </c>
      <c r="B1758" s="139" t="s">
        <v>3848</v>
      </c>
      <c r="C1758" s="139" t="s">
        <v>3852</v>
      </c>
      <c r="D1758" s="139" t="s">
        <v>3853</v>
      </c>
      <c r="E1758" s="139" t="s">
        <v>1511</v>
      </c>
      <c r="F1758" s="139" t="s">
        <v>1512</v>
      </c>
      <c r="G1758" s="139" t="s">
        <v>1513</v>
      </c>
    </row>
    <row r="1759" spans="1:7">
      <c r="A1759" s="139">
        <v>1758</v>
      </c>
      <c r="B1759" s="139" t="s">
        <v>3848</v>
      </c>
      <c r="C1759" s="139" t="s">
        <v>3854</v>
      </c>
      <c r="D1759" s="139" t="s">
        <v>3855</v>
      </c>
      <c r="E1759" s="139" t="s">
        <v>2549</v>
      </c>
      <c r="F1759" s="139" t="s">
        <v>2550</v>
      </c>
      <c r="G1759" s="139" t="s">
        <v>2551</v>
      </c>
    </row>
    <row r="1760" spans="1:7">
      <c r="A1760" s="139">
        <v>1759</v>
      </c>
      <c r="B1760" s="139" t="s">
        <v>3848</v>
      </c>
      <c r="C1760" s="139" t="s">
        <v>3854</v>
      </c>
      <c r="D1760" s="139" t="s">
        <v>3855</v>
      </c>
      <c r="E1760" s="139" t="s">
        <v>2172</v>
      </c>
      <c r="F1760" s="139" t="s">
        <v>2173</v>
      </c>
      <c r="G1760" s="139" t="s">
        <v>2090</v>
      </c>
    </row>
    <row r="1761" spans="1:7">
      <c r="A1761" s="139">
        <v>1760</v>
      </c>
      <c r="B1761" s="139" t="s">
        <v>3848</v>
      </c>
      <c r="C1761" s="139" t="s">
        <v>3854</v>
      </c>
      <c r="D1761" s="139" t="s">
        <v>3855</v>
      </c>
      <c r="E1761" s="139" t="s">
        <v>1560</v>
      </c>
      <c r="F1761" s="139" t="s">
        <v>1561</v>
      </c>
      <c r="G1761" s="139" t="s">
        <v>1562</v>
      </c>
    </row>
    <row r="1762" spans="1:7">
      <c r="A1762" s="139">
        <v>1761</v>
      </c>
      <c r="B1762" s="139" t="s">
        <v>3848</v>
      </c>
      <c r="C1762" s="139" t="s">
        <v>3854</v>
      </c>
      <c r="D1762" s="139" t="s">
        <v>3855</v>
      </c>
      <c r="E1762" s="139" t="s">
        <v>1550</v>
      </c>
      <c r="F1762" s="139" t="s">
        <v>1551</v>
      </c>
      <c r="G1762" s="139" t="s">
        <v>1552</v>
      </c>
    </row>
    <row r="1763" spans="1:7">
      <c r="A1763" s="139">
        <v>1762</v>
      </c>
      <c r="B1763" s="139" t="s">
        <v>3848</v>
      </c>
      <c r="C1763" s="139" t="s">
        <v>3854</v>
      </c>
      <c r="D1763" s="139" t="s">
        <v>3855</v>
      </c>
      <c r="E1763" s="139" t="s">
        <v>1511</v>
      </c>
      <c r="F1763" s="139" t="s">
        <v>1512</v>
      </c>
      <c r="G1763" s="139" t="s">
        <v>1513</v>
      </c>
    </row>
    <row r="1764" spans="1:7">
      <c r="A1764" s="139">
        <v>1763</v>
      </c>
      <c r="B1764" s="139" t="s">
        <v>3856</v>
      </c>
      <c r="C1764" s="139" t="s">
        <v>3856</v>
      </c>
      <c r="D1764" s="139" t="s">
        <v>3857</v>
      </c>
      <c r="E1764" s="139" t="s">
        <v>2564</v>
      </c>
      <c r="F1764" s="139" t="s">
        <v>2565</v>
      </c>
      <c r="G1764" s="139" t="s">
        <v>2566</v>
      </c>
    </row>
    <row r="1765" spans="1:7">
      <c r="A1765" s="139">
        <v>1764</v>
      </c>
      <c r="B1765" s="139" t="s">
        <v>3856</v>
      </c>
      <c r="C1765" s="139" t="s">
        <v>3856</v>
      </c>
      <c r="D1765" s="139" t="s">
        <v>3857</v>
      </c>
      <c r="E1765" s="139" t="s">
        <v>1501</v>
      </c>
      <c r="F1765" s="139" t="s">
        <v>1502</v>
      </c>
      <c r="G1765" s="139" t="s">
        <v>1503</v>
      </c>
    </row>
    <row r="1766" spans="1:7">
      <c r="A1766" s="139">
        <v>1765</v>
      </c>
      <c r="B1766" s="139" t="s">
        <v>3856</v>
      </c>
      <c r="C1766" s="139" t="s">
        <v>3856</v>
      </c>
      <c r="D1766" s="139" t="s">
        <v>3857</v>
      </c>
      <c r="E1766" s="139" t="s">
        <v>1504</v>
      </c>
      <c r="F1766" s="139" t="s">
        <v>1502</v>
      </c>
      <c r="G1766" s="139" t="s">
        <v>1505</v>
      </c>
    </row>
    <row r="1767" spans="1:7">
      <c r="A1767" s="139">
        <v>1766</v>
      </c>
      <c r="B1767" s="139" t="s">
        <v>3856</v>
      </c>
      <c r="C1767" s="139" t="s">
        <v>3856</v>
      </c>
      <c r="D1767" s="139" t="s">
        <v>3857</v>
      </c>
      <c r="E1767" s="139" t="s">
        <v>2567</v>
      </c>
      <c r="F1767" s="139" t="s">
        <v>2568</v>
      </c>
      <c r="G1767" s="139" t="s">
        <v>2569</v>
      </c>
    </row>
    <row r="1768" spans="1:7">
      <c r="A1768" s="139">
        <v>1767</v>
      </c>
      <c r="B1768" s="139" t="s">
        <v>3856</v>
      </c>
      <c r="C1768" s="139" t="s">
        <v>3856</v>
      </c>
      <c r="D1768" s="139" t="s">
        <v>3857</v>
      </c>
      <c r="E1768" s="139" t="s">
        <v>1511</v>
      </c>
      <c r="F1768" s="139" t="s">
        <v>1512</v>
      </c>
      <c r="G1768" s="139" t="s">
        <v>1513</v>
      </c>
    </row>
    <row r="1769" spans="1:7">
      <c r="A1769" s="139">
        <v>1768</v>
      </c>
      <c r="B1769" s="139" t="s">
        <v>3856</v>
      </c>
      <c r="C1769" s="139" t="s">
        <v>3856</v>
      </c>
      <c r="D1769" s="139" t="s">
        <v>3857</v>
      </c>
      <c r="E1769" s="139" t="s">
        <v>2345</v>
      </c>
      <c r="F1769" s="139" t="s">
        <v>2004</v>
      </c>
      <c r="G1769" s="139" t="s">
        <v>2346</v>
      </c>
    </row>
    <row r="1770" spans="1:7">
      <c r="A1770" s="139">
        <v>1769</v>
      </c>
      <c r="B1770" s="139" t="s">
        <v>3856</v>
      </c>
      <c r="C1770" s="139" t="s">
        <v>3858</v>
      </c>
      <c r="D1770" s="139" t="s">
        <v>3859</v>
      </c>
      <c r="E1770" s="139" t="s">
        <v>2564</v>
      </c>
      <c r="F1770" s="139" t="s">
        <v>2565</v>
      </c>
      <c r="G1770" s="139" t="s">
        <v>2566</v>
      </c>
    </row>
    <row r="1771" spans="1:7">
      <c r="A1771" s="139">
        <v>1770</v>
      </c>
      <c r="B1771" s="139" t="s">
        <v>3856</v>
      </c>
      <c r="C1771" s="139" t="s">
        <v>3858</v>
      </c>
      <c r="D1771" s="139" t="s">
        <v>3859</v>
      </c>
      <c r="E1771" s="139" t="s">
        <v>1501</v>
      </c>
      <c r="F1771" s="139" t="s">
        <v>1502</v>
      </c>
      <c r="G1771" s="139" t="s">
        <v>1503</v>
      </c>
    </row>
    <row r="1772" spans="1:7">
      <c r="A1772" s="139">
        <v>1771</v>
      </c>
      <c r="B1772" s="139" t="s">
        <v>3856</v>
      </c>
      <c r="C1772" s="139" t="s">
        <v>3858</v>
      </c>
      <c r="D1772" s="139" t="s">
        <v>3859</v>
      </c>
      <c r="E1772" s="139" t="s">
        <v>1504</v>
      </c>
      <c r="F1772" s="139" t="s">
        <v>1502</v>
      </c>
      <c r="G1772" s="139" t="s">
        <v>1505</v>
      </c>
    </row>
    <row r="1773" spans="1:7">
      <c r="A1773" s="139">
        <v>1772</v>
      </c>
      <c r="B1773" s="139" t="s">
        <v>3856</v>
      </c>
      <c r="C1773" s="139" t="s">
        <v>3858</v>
      </c>
      <c r="D1773" s="139" t="s">
        <v>3859</v>
      </c>
      <c r="E1773" s="139" t="s">
        <v>2567</v>
      </c>
      <c r="F1773" s="139" t="s">
        <v>2568</v>
      </c>
      <c r="G1773" s="139" t="s">
        <v>2569</v>
      </c>
    </row>
    <row r="1774" spans="1:7">
      <c r="A1774" s="139">
        <v>1773</v>
      </c>
      <c r="B1774" s="139" t="s">
        <v>3856</v>
      </c>
      <c r="C1774" s="139" t="s">
        <v>3858</v>
      </c>
      <c r="D1774" s="139" t="s">
        <v>3859</v>
      </c>
      <c r="E1774" s="139" t="s">
        <v>2570</v>
      </c>
      <c r="F1774" s="139" t="s">
        <v>2571</v>
      </c>
      <c r="G1774" s="139" t="s">
        <v>2569</v>
      </c>
    </row>
    <row r="1775" spans="1:7">
      <c r="A1775" s="139">
        <v>1774</v>
      </c>
      <c r="B1775" s="139" t="s">
        <v>3856</v>
      </c>
      <c r="C1775" s="139" t="s">
        <v>3858</v>
      </c>
      <c r="D1775" s="139" t="s">
        <v>3859</v>
      </c>
      <c r="E1775" s="139" t="s">
        <v>1712</v>
      </c>
      <c r="F1775" s="139" t="s">
        <v>1561</v>
      </c>
      <c r="G1775" s="139" t="s">
        <v>1713</v>
      </c>
    </row>
    <row r="1776" spans="1:7">
      <c r="A1776" s="139">
        <v>1775</v>
      </c>
      <c r="B1776" s="139" t="s">
        <v>3856</v>
      </c>
      <c r="C1776" s="139" t="s">
        <v>3858</v>
      </c>
      <c r="D1776" s="139" t="s">
        <v>3859</v>
      </c>
      <c r="E1776" s="139" t="s">
        <v>1511</v>
      </c>
      <c r="F1776" s="139" t="s">
        <v>1512</v>
      </c>
      <c r="G1776" s="139" t="s">
        <v>1513</v>
      </c>
    </row>
    <row r="1777" spans="1:7">
      <c r="A1777" s="139">
        <v>1776</v>
      </c>
      <c r="B1777" s="139" t="s">
        <v>3856</v>
      </c>
      <c r="C1777" s="139" t="s">
        <v>3858</v>
      </c>
      <c r="D1777" s="139" t="s">
        <v>3859</v>
      </c>
      <c r="E1777" s="139" t="s">
        <v>2343</v>
      </c>
      <c r="F1777" s="139" t="s">
        <v>1572</v>
      </c>
      <c r="G1777" s="139" t="s">
        <v>2344</v>
      </c>
    </row>
    <row r="1778" spans="1:7">
      <c r="A1778" s="139">
        <v>1777</v>
      </c>
      <c r="B1778" s="139" t="s">
        <v>3856</v>
      </c>
      <c r="C1778" s="139" t="s">
        <v>3858</v>
      </c>
      <c r="D1778" s="139" t="s">
        <v>3859</v>
      </c>
      <c r="E1778" s="139" t="s">
        <v>2345</v>
      </c>
      <c r="F1778" s="139" t="s">
        <v>2004</v>
      </c>
      <c r="G1778" s="139" t="s">
        <v>2346</v>
      </c>
    </row>
    <row r="1779" spans="1:7">
      <c r="A1779" s="139">
        <v>1778</v>
      </c>
      <c r="B1779" s="139" t="s">
        <v>3856</v>
      </c>
      <c r="C1779" s="139" t="s">
        <v>3860</v>
      </c>
      <c r="D1779" s="139" t="s">
        <v>3861</v>
      </c>
      <c r="E1779" s="139" t="s">
        <v>2572</v>
      </c>
      <c r="F1779" s="139" t="s">
        <v>2573</v>
      </c>
      <c r="G1779" s="139" t="s">
        <v>2566</v>
      </c>
    </row>
    <row r="1780" spans="1:7">
      <c r="A1780" s="139">
        <v>1779</v>
      </c>
      <c r="B1780" s="139" t="s">
        <v>3856</v>
      </c>
      <c r="C1780" s="139" t="s">
        <v>3860</v>
      </c>
      <c r="D1780" s="139" t="s">
        <v>3861</v>
      </c>
      <c r="E1780" s="139" t="s">
        <v>2564</v>
      </c>
      <c r="F1780" s="139" t="s">
        <v>2565</v>
      </c>
      <c r="G1780" s="139" t="s">
        <v>2566</v>
      </c>
    </row>
    <row r="1781" spans="1:7">
      <c r="A1781" s="139">
        <v>1780</v>
      </c>
      <c r="B1781" s="139" t="s">
        <v>3856</v>
      </c>
      <c r="C1781" s="139" t="s">
        <v>3860</v>
      </c>
      <c r="D1781" s="139" t="s">
        <v>3861</v>
      </c>
      <c r="E1781" s="139" t="s">
        <v>2574</v>
      </c>
      <c r="F1781" s="139" t="s">
        <v>2575</v>
      </c>
      <c r="G1781" s="139" t="s">
        <v>2566</v>
      </c>
    </row>
    <row r="1782" spans="1:7">
      <c r="A1782" s="139">
        <v>1781</v>
      </c>
      <c r="B1782" s="139" t="s">
        <v>3856</v>
      </c>
      <c r="C1782" s="139" t="s">
        <v>3860</v>
      </c>
      <c r="D1782" s="139" t="s">
        <v>3861</v>
      </c>
      <c r="E1782" s="139" t="s">
        <v>1501</v>
      </c>
      <c r="F1782" s="139" t="s">
        <v>1502</v>
      </c>
      <c r="G1782" s="139" t="s">
        <v>1503</v>
      </c>
    </row>
    <row r="1783" spans="1:7">
      <c r="A1783" s="139">
        <v>1782</v>
      </c>
      <c r="B1783" s="139" t="s">
        <v>3856</v>
      </c>
      <c r="C1783" s="139" t="s">
        <v>3860</v>
      </c>
      <c r="D1783" s="139" t="s">
        <v>3861</v>
      </c>
      <c r="E1783" s="139" t="s">
        <v>1504</v>
      </c>
      <c r="F1783" s="139" t="s">
        <v>1502</v>
      </c>
      <c r="G1783" s="139" t="s">
        <v>1505</v>
      </c>
    </row>
    <row r="1784" spans="1:7">
      <c r="A1784" s="139">
        <v>1783</v>
      </c>
      <c r="B1784" s="139" t="s">
        <v>3856</v>
      </c>
      <c r="C1784" s="139" t="s">
        <v>3860</v>
      </c>
      <c r="D1784" s="139" t="s">
        <v>3861</v>
      </c>
      <c r="E1784" s="139" t="s">
        <v>2567</v>
      </c>
      <c r="F1784" s="139" t="s">
        <v>2568</v>
      </c>
      <c r="G1784" s="139" t="s">
        <v>2569</v>
      </c>
    </row>
    <row r="1785" spans="1:7">
      <c r="A1785" s="139">
        <v>1784</v>
      </c>
      <c r="B1785" s="139" t="s">
        <v>3856</v>
      </c>
      <c r="C1785" s="139" t="s">
        <v>3860</v>
      </c>
      <c r="D1785" s="139" t="s">
        <v>3861</v>
      </c>
      <c r="E1785" s="139" t="s">
        <v>1712</v>
      </c>
      <c r="F1785" s="139" t="s">
        <v>1561</v>
      </c>
      <c r="G1785" s="139" t="s">
        <v>1713</v>
      </c>
    </row>
    <row r="1786" spans="1:7">
      <c r="A1786" s="139">
        <v>1785</v>
      </c>
      <c r="B1786" s="139" t="s">
        <v>3856</v>
      </c>
      <c r="C1786" s="139" t="s">
        <v>3860</v>
      </c>
      <c r="D1786" s="139" t="s">
        <v>3861</v>
      </c>
      <c r="E1786" s="139" t="s">
        <v>1511</v>
      </c>
      <c r="F1786" s="139" t="s">
        <v>1512</v>
      </c>
      <c r="G1786" s="139" t="s">
        <v>1513</v>
      </c>
    </row>
    <row r="1787" spans="1:7">
      <c r="A1787" s="139">
        <v>1786</v>
      </c>
      <c r="B1787" s="139" t="s">
        <v>3856</v>
      </c>
      <c r="C1787" s="139" t="s">
        <v>3860</v>
      </c>
      <c r="D1787" s="139" t="s">
        <v>3861</v>
      </c>
      <c r="E1787" s="139" t="s">
        <v>2343</v>
      </c>
      <c r="F1787" s="139" t="s">
        <v>1572</v>
      </c>
      <c r="G1787" s="139" t="s">
        <v>2344</v>
      </c>
    </row>
    <row r="1788" spans="1:7">
      <c r="A1788" s="139">
        <v>1787</v>
      </c>
      <c r="B1788" s="139" t="s">
        <v>3856</v>
      </c>
      <c r="C1788" s="139" t="s">
        <v>3860</v>
      </c>
      <c r="D1788" s="139" t="s">
        <v>3861</v>
      </c>
      <c r="E1788" s="139" t="s">
        <v>2345</v>
      </c>
      <c r="F1788" s="139" t="s">
        <v>2004</v>
      </c>
      <c r="G1788" s="139" t="s">
        <v>2346</v>
      </c>
    </row>
    <row r="1789" spans="1:7">
      <c r="A1789" s="139">
        <v>1788</v>
      </c>
      <c r="B1789" s="139" t="s">
        <v>3856</v>
      </c>
      <c r="C1789" s="139" t="s">
        <v>3862</v>
      </c>
      <c r="D1789" s="139" t="s">
        <v>3863</v>
      </c>
      <c r="E1789" s="139" t="s">
        <v>2564</v>
      </c>
      <c r="F1789" s="139" t="s">
        <v>2565</v>
      </c>
      <c r="G1789" s="139" t="s">
        <v>2566</v>
      </c>
    </row>
    <row r="1790" spans="1:7">
      <c r="A1790" s="139">
        <v>1789</v>
      </c>
      <c r="B1790" s="139" t="s">
        <v>3856</v>
      </c>
      <c r="C1790" s="139" t="s">
        <v>3862</v>
      </c>
      <c r="D1790" s="139" t="s">
        <v>3863</v>
      </c>
      <c r="E1790" s="139" t="s">
        <v>1501</v>
      </c>
      <c r="F1790" s="139" t="s">
        <v>1502</v>
      </c>
      <c r="G1790" s="139" t="s">
        <v>1503</v>
      </c>
    </row>
    <row r="1791" spans="1:7">
      <c r="A1791" s="139">
        <v>1790</v>
      </c>
      <c r="B1791" s="139" t="s">
        <v>3856</v>
      </c>
      <c r="C1791" s="139" t="s">
        <v>3862</v>
      </c>
      <c r="D1791" s="139" t="s">
        <v>3863</v>
      </c>
      <c r="E1791" s="139" t="s">
        <v>1504</v>
      </c>
      <c r="F1791" s="139" t="s">
        <v>1502</v>
      </c>
      <c r="G1791" s="139" t="s">
        <v>1505</v>
      </c>
    </row>
    <row r="1792" spans="1:7">
      <c r="A1792" s="139">
        <v>1791</v>
      </c>
      <c r="B1792" s="139" t="s">
        <v>3856</v>
      </c>
      <c r="C1792" s="139" t="s">
        <v>3862</v>
      </c>
      <c r="D1792" s="139" t="s">
        <v>3863</v>
      </c>
      <c r="E1792" s="139" t="s">
        <v>2567</v>
      </c>
      <c r="F1792" s="139" t="s">
        <v>2568</v>
      </c>
      <c r="G1792" s="139" t="s">
        <v>2569</v>
      </c>
    </row>
    <row r="1793" spans="1:7">
      <c r="A1793" s="139">
        <v>1792</v>
      </c>
      <c r="B1793" s="139" t="s">
        <v>3856</v>
      </c>
      <c r="C1793" s="139" t="s">
        <v>3862</v>
      </c>
      <c r="D1793" s="139" t="s">
        <v>3863</v>
      </c>
      <c r="E1793" s="139" t="s">
        <v>1712</v>
      </c>
      <c r="F1793" s="139" t="s">
        <v>1561</v>
      </c>
      <c r="G1793" s="139" t="s">
        <v>1713</v>
      </c>
    </row>
    <row r="1794" spans="1:7">
      <c r="A1794" s="139">
        <v>1793</v>
      </c>
      <c r="B1794" s="139" t="s">
        <v>3856</v>
      </c>
      <c r="C1794" s="139" t="s">
        <v>3862</v>
      </c>
      <c r="D1794" s="139" t="s">
        <v>3863</v>
      </c>
      <c r="E1794" s="139" t="s">
        <v>2576</v>
      </c>
      <c r="F1794" s="139" t="s">
        <v>2577</v>
      </c>
      <c r="G1794" s="139" t="s">
        <v>2566</v>
      </c>
    </row>
    <row r="1795" spans="1:7">
      <c r="A1795" s="139">
        <v>1794</v>
      </c>
      <c r="B1795" s="139" t="s">
        <v>3856</v>
      </c>
      <c r="C1795" s="139" t="s">
        <v>3862</v>
      </c>
      <c r="D1795" s="139" t="s">
        <v>3863</v>
      </c>
      <c r="E1795" s="139" t="s">
        <v>2578</v>
      </c>
      <c r="F1795" s="139" t="s">
        <v>2579</v>
      </c>
      <c r="G1795" s="139" t="s">
        <v>2580</v>
      </c>
    </row>
    <row r="1796" spans="1:7">
      <c r="A1796" s="139">
        <v>1795</v>
      </c>
      <c r="B1796" s="139" t="s">
        <v>3856</v>
      </c>
      <c r="C1796" s="139" t="s">
        <v>3862</v>
      </c>
      <c r="D1796" s="139" t="s">
        <v>3863</v>
      </c>
      <c r="E1796" s="139" t="s">
        <v>1511</v>
      </c>
      <c r="F1796" s="139" t="s">
        <v>1512</v>
      </c>
      <c r="G1796" s="139" t="s">
        <v>1513</v>
      </c>
    </row>
    <row r="1797" spans="1:7">
      <c r="A1797" s="139">
        <v>1796</v>
      </c>
      <c r="B1797" s="139" t="s">
        <v>3856</v>
      </c>
      <c r="C1797" s="139" t="s">
        <v>3862</v>
      </c>
      <c r="D1797" s="139" t="s">
        <v>3863</v>
      </c>
      <c r="E1797" s="139" t="s">
        <v>2581</v>
      </c>
      <c r="F1797" s="139" t="s">
        <v>2582</v>
      </c>
      <c r="G1797" s="139" t="s">
        <v>2569</v>
      </c>
    </row>
    <row r="1798" spans="1:7">
      <c r="A1798" s="139">
        <v>1797</v>
      </c>
      <c r="B1798" s="139" t="s">
        <v>3856</v>
      </c>
      <c r="C1798" s="139" t="s">
        <v>3862</v>
      </c>
      <c r="D1798" s="139" t="s">
        <v>3863</v>
      </c>
      <c r="E1798" s="139" t="s">
        <v>2343</v>
      </c>
      <c r="F1798" s="139" t="s">
        <v>1572</v>
      </c>
      <c r="G1798" s="139" t="s">
        <v>2344</v>
      </c>
    </row>
    <row r="1799" spans="1:7">
      <c r="A1799" s="139">
        <v>1798</v>
      </c>
      <c r="B1799" s="139" t="s">
        <v>3856</v>
      </c>
      <c r="C1799" s="139" t="s">
        <v>3862</v>
      </c>
      <c r="D1799" s="139" t="s">
        <v>3863</v>
      </c>
      <c r="E1799" s="139" t="s">
        <v>2345</v>
      </c>
      <c r="F1799" s="139" t="s">
        <v>2004</v>
      </c>
      <c r="G1799" s="139" t="s">
        <v>2346</v>
      </c>
    </row>
    <row r="1800" spans="1:7">
      <c r="A1800" s="139">
        <v>1799</v>
      </c>
      <c r="B1800" s="139" t="s">
        <v>3856</v>
      </c>
      <c r="C1800" s="139" t="s">
        <v>3864</v>
      </c>
      <c r="D1800" s="139" t="s">
        <v>3865</v>
      </c>
      <c r="E1800" s="139" t="s">
        <v>2564</v>
      </c>
      <c r="F1800" s="139" t="s">
        <v>2565</v>
      </c>
      <c r="G1800" s="139" t="s">
        <v>2566</v>
      </c>
    </row>
    <row r="1801" spans="1:7">
      <c r="A1801" s="139">
        <v>1800</v>
      </c>
      <c r="B1801" s="139" t="s">
        <v>3856</v>
      </c>
      <c r="C1801" s="139" t="s">
        <v>3864</v>
      </c>
      <c r="D1801" s="139" t="s">
        <v>3865</v>
      </c>
      <c r="E1801" s="139" t="s">
        <v>1501</v>
      </c>
      <c r="F1801" s="139" t="s">
        <v>1502</v>
      </c>
      <c r="G1801" s="139" t="s">
        <v>1503</v>
      </c>
    </row>
    <row r="1802" spans="1:7">
      <c r="A1802" s="139">
        <v>1801</v>
      </c>
      <c r="B1802" s="139" t="s">
        <v>3856</v>
      </c>
      <c r="C1802" s="139" t="s">
        <v>3864</v>
      </c>
      <c r="D1802" s="139" t="s">
        <v>3865</v>
      </c>
      <c r="E1802" s="139" t="s">
        <v>1504</v>
      </c>
      <c r="F1802" s="139" t="s">
        <v>1502</v>
      </c>
      <c r="G1802" s="139" t="s">
        <v>1505</v>
      </c>
    </row>
    <row r="1803" spans="1:7">
      <c r="A1803" s="139">
        <v>1802</v>
      </c>
      <c r="B1803" s="139" t="s">
        <v>3856</v>
      </c>
      <c r="C1803" s="139" t="s">
        <v>3864</v>
      </c>
      <c r="D1803" s="139" t="s">
        <v>3865</v>
      </c>
      <c r="E1803" s="139" t="s">
        <v>2567</v>
      </c>
      <c r="F1803" s="139" t="s">
        <v>2568</v>
      </c>
      <c r="G1803" s="139" t="s">
        <v>2569</v>
      </c>
    </row>
    <row r="1804" spans="1:7">
      <c r="A1804" s="139">
        <v>1803</v>
      </c>
      <c r="B1804" s="139" t="s">
        <v>3856</v>
      </c>
      <c r="C1804" s="139" t="s">
        <v>3864</v>
      </c>
      <c r="D1804" s="139" t="s">
        <v>3865</v>
      </c>
      <c r="E1804" s="139" t="s">
        <v>1712</v>
      </c>
      <c r="F1804" s="139" t="s">
        <v>1561</v>
      </c>
      <c r="G1804" s="139" t="s">
        <v>1713</v>
      </c>
    </row>
    <row r="1805" spans="1:7">
      <c r="A1805" s="139">
        <v>1804</v>
      </c>
      <c r="B1805" s="139" t="s">
        <v>3856</v>
      </c>
      <c r="C1805" s="139" t="s">
        <v>3864</v>
      </c>
      <c r="D1805" s="139" t="s">
        <v>3865</v>
      </c>
      <c r="E1805" s="139" t="s">
        <v>2583</v>
      </c>
      <c r="F1805" s="139" t="s">
        <v>2584</v>
      </c>
      <c r="G1805" s="139" t="s">
        <v>2569</v>
      </c>
    </row>
    <row r="1806" spans="1:7">
      <c r="A1806" s="139">
        <v>1805</v>
      </c>
      <c r="B1806" s="139" t="s">
        <v>3856</v>
      </c>
      <c r="C1806" s="139" t="s">
        <v>3864</v>
      </c>
      <c r="D1806" s="139" t="s">
        <v>3865</v>
      </c>
      <c r="E1806" s="139" t="s">
        <v>1511</v>
      </c>
      <c r="F1806" s="139" t="s">
        <v>1512</v>
      </c>
      <c r="G1806" s="139" t="s">
        <v>1513</v>
      </c>
    </row>
    <row r="1807" spans="1:7">
      <c r="A1807" s="139">
        <v>1806</v>
      </c>
      <c r="B1807" s="139" t="s">
        <v>3856</v>
      </c>
      <c r="C1807" s="139" t="s">
        <v>3864</v>
      </c>
      <c r="D1807" s="139" t="s">
        <v>3865</v>
      </c>
      <c r="E1807" s="139" t="s">
        <v>2343</v>
      </c>
      <c r="F1807" s="139" t="s">
        <v>1572</v>
      </c>
      <c r="G1807" s="139" t="s">
        <v>2344</v>
      </c>
    </row>
    <row r="1808" spans="1:7">
      <c r="A1808" s="139">
        <v>1807</v>
      </c>
      <c r="B1808" s="139" t="s">
        <v>3856</v>
      </c>
      <c r="C1808" s="139" t="s">
        <v>3864</v>
      </c>
      <c r="D1808" s="139" t="s">
        <v>3865</v>
      </c>
      <c r="E1808" s="139" t="s">
        <v>2345</v>
      </c>
      <c r="F1808" s="139" t="s">
        <v>2004</v>
      </c>
      <c r="G1808" s="139" t="s">
        <v>2346</v>
      </c>
    </row>
    <row r="1809" spans="1:7">
      <c r="A1809" s="139">
        <v>1808</v>
      </c>
      <c r="B1809" s="139" t="s">
        <v>3856</v>
      </c>
      <c r="C1809" s="139" t="s">
        <v>3866</v>
      </c>
      <c r="D1809" s="139" t="s">
        <v>3867</v>
      </c>
      <c r="E1809" s="139" t="s">
        <v>2564</v>
      </c>
      <c r="F1809" s="139" t="s">
        <v>2565</v>
      </c>
      <c r="G1809" s="139" t="s">
        <v>2566</v>
      </c>
    </row>
    <row r="1810" spans="1:7">
      <c r="A1810" s="139">
        <v>1809</v>
      </c>
      <c r="B1810" s="139" t="s">
        <v>3856</v>
      </c>
      <c r="C1810" s="139" t="s">
        <v>3866</v>
      </c>
      <c r="D1810" s="139" t="s">
        <v>3867</v>
      </c>
      <c r="E1810" s="139" t="s">
        <v>1501</v>
      </c>
      <c r="F1810" s="139" t="s">
        <v>1502</v>
      </c>
      <c r="G1810" s="139" t="s">
        <v>1503</v>
      </c>
    </row>
    <row r="1811" spans="1:7">
      <c r="A1811" s="139">
        <v>1810</v>
      </c>
      <c r="B1811" s="139" t="s">
        <v>3856</v>
      </c>
      <c r="C1811" s="139" t="s">
        <v>3866</v>
      </c>
      <c r="D1811" s="139" t="s">
        <v>3867</v>
      </c>
      <c r="E1811" s="139" t="s">
        <v>1504</v>
      </c>
      <c r="F1811" s="139" t="s">
        <v>1502</v>
      </c>
      <c r="G1811" s="139" t="s">
        <v>1505</v>
      </c>
    </row>
    <row r="1812" spans="1:7">
      <c r="A1812" s="139">
        <v>1811</v>
      </c>
      <c r="B1812" s="139" t="s">
        <v>3856</v>
      </c>
      <c r="C1812" s="139" t="s">
        <v>3866</v>
      </c>
      <c r="D1812" s="139" t="s">
        <v>3867</v>
      </c>
      <c r="E1812" s="139" t="s">
        <v>2567</v>
      </c>
      <c r="F1812" s="139" t="s">
        <v>2568</v>
      </c>
      <c r="G1812" s="139" t="s">
        <v>2569</v>
      </c>
    </row>
    <row r="1813" spans="1:7">
      <c r="A1813" s="139">
        <v>1812</v>
      </c>
      <c r="B1813" s="139" t="s">
        <v>3856</v>
      </c>
      <c r="C1813" s="139" t="s">
        <v>3866</v>
      </c>
      <c r="D1813" s="139" t="s">
        <v>3867</v>
      </c>
      <c r="E1813" s="139" t="s">
        <v>1712</v>
      </c>
      <c r="F1813" s="139" t="s">
        <v>1561</v>
      </c>
      <c r="G1813" s="139" t="s">
        <v>1713</v>
      </c>
    </row>
    <row r="1814" spans="1:7">
      <c r="A1814" s="139">
        <v>1813</v>
      </c>
      <c r="B1814" s="139" t="s">
        <v>3856</v>
      </c>
      <c r="C1814" s="139" t="s">
        <v>3866</v>
      </c>
      <c r="D1814" s="139" t="s">
        <v>3867</v>
      </c>
      <c r="E1814" s="139" t="s">
        <v>1511</v>
      </c>
      <c r="F1814" s="139" t="s">
        <v>1512</v>
      </c>
      <c r="G1814" s="139" t="s">
        <v>1513</v>
      </c>
    </row>
    <row r="1815" spans="1:7">
      <c r="A1815" s="139">
        <v>1814</v>
      </c>
      <c r="B1815" s="139" t="s">
        <v>3856</v>
      </c>
      <c r="C1815" s="139" t="s">
        <v>3866</v>
      </c>
      <c r="D1815" s="139" t="s">
        <v>3867</v>
      </c>
      <c r="E1815" s="139" t="s">
        <v>2343</v>
      </c>
      <c r="F1815" s="139" t="s">
        <v>1572</v>
      </c>
      <c r="G1815" s="139" t="s">
        <v>2344</v>
      </c>
    </row>
    <row r="1816" spans="1:7">
      <c r="A1816" s="139">
        <v>1815</v>
      </c>
      <c r="B1816" s="139" t="s">
        <v>3856</v>
      </c>
      <c r="C1816" s="139" t="s">
        <v>3866</v>
      </c>
      <c r="D1816" s="139" t="s">
        <v>3867</v>
      </c>
      <c r="E1816" s="139" t="s">
        <v>2345</v>
      </c>
      <c r="F1816" s="139" t="s">
        <v>2004</v>
      </c>
      <c r="G1816" s="139" t="s">
        <v>2346</v>
      </c>
    </row>
    <row r="1817" spans="1:7">
      <c r="A1817" s="139">
        <v>1816</v>
      </c>
      <c r="B1817" s="139" t="s">
        <v>3856</v>
      </c>
      <c r="C1817" s="139" t="s">
        <v>3832</v>
      </c>
      <c r="D1817" s="139" t="s">
        <v>3868</v>
      </c>
      <c r="E1817" s="139" t="s">
        <v>2564</v>
      </c>
      <c r="F1817" s="139" t="s">
        <v>2565</v>
      </c>
      <c r="G1817" s="139" t="s">
        <v>2566</v>
      </c>
    </row>
    <row r="1818" spans="1:7">
      <c r="A1818" s="139">
        <v>1817</v>
      </c>
      <c r="B1818" s="139" t="s">
        <v>3856</v>
      </c>
      <c r="C1818" s="139" t="s">
        <v>3832</v>
      </c>
      <c r="D1818" s="139" t="s">
        <v>3868</v>
      </c>
      <c r="E1818" s="139" t="s">
        <v>1501</v>
      </c>
      <c r="F1818" s="139" t="s">
        <v>1502</v>
      </c>
      <c r="G1818" s="139" t="s">
        <v>1503</v>
      </c>
    </row>
    <row r="1819" spans="1:7">
      <c r="A1819" s="139">
        <v>1818</v>
      </c>
      <c r="B1819" s="139" t="s">
        <v>3856</v>
      </c>
      <c r="C1819" s="139" t="s">
        <v>3832</v>
      </c>
      <c r="D1819" s="139" t="s">
        <v>3868</v>
      </c>
      <c r="E1819" s="139" t="s">
        <v>1504</v>
      </c>
      <c r="F1819" s="139" t="s">
        <v>1502</v>
      </c>
      <c r="G1819" s="139" t="s">
        <v>1505</v>
      </c>
    </row>
    <row r="1820" spans="1:7">
      <c r="A1820" s="139">
        <v>1819</v>
      </c>
      <c r="B1820" s="139" t="s">
        <v>3856</v>
      </c>
      <c r="C1820" s="139" t="s">
        <v>3832</v>
      </c>
      <c r="D1820" s="139" t="s">
        <v>3868</v>
      </c>
      <c r="E1820" s="139" t="s">
        <v>2567</v>
      </c>
      <c r="F1820" s="139" t="s">
        <v>2568</v>
      </c>
      <c r="G1820" s="139" t="s">
        <v>2569</v>
      </c>
    </row>
    <row r="1821" spans="1:7">
      <c r="A1821" s="139">
        <v>1820</v>
      </c>
      <c r="B1821" s="139" t="s">
        <v>3856</v>
      </c>
      <c r="C1821" s="139" t="s">
        <v>3832</v>
      </c>
      <c r="D1821" s="139" t="s">
        <v>3868</v>
      </c>
      <c r="E1821" s="139" t="s">
        <v>1712</v>
      </c>
      <c r="F1821" s="139" t="s">
        <v>1561</v>
      </c>
      <c r="G1821" s="139" t="s">
        <v>1713</v>
      </c>
    </row>
    <row r="1822" spans="1:7">
      <c r="A1822" s="139">
        <v>1821</v>
      </c>
      <c r="B1822" s="139" t="s">
        <v>3856</v>
      </c>
      <c r="C1822" s="139" t="s">
        <v>3832</v>
      </c>
      <c r="D1822" s="139" t="s">
        <v>3868</v>
      </c>
      <c r="E1822" s="139" t="s">
        <v>1511</v>
      </c>
      <c r="F1822" s="139" t="s">
        <v>1512</v>
      </c>
      <c r="G1822" s="139" t="s">
        <v>1513</v>
      </c>
    </row>
    <row r="1823" spans="1:7">
      <c r="A1823" s="139">
        <v>1822</v>
      </c>
      <c r="B1823" s="139" t="s">
        <v>3856</v>
      </c>
      <c r="C1823" s="139" t="s">
        <v>3832</v>
      </c>
      <c r="D1823" s="139" t="s">
        <v>3868</v>
      </c>
      <c r="E1823" s="139" t="s">
        <v>2343</v>
      </c>
      <c r="F1823" s="139" t="s">
        <v>1572</v>
      </c>
      <c r="G1823" s="139" t="s">
        <v>2344</v>
      </c>
    </row>
    <row r="1824" spans="1:7">
      <c r="A1824" s="139">
        <v>1823</v>
      </c>
      <c r="B1824" s="139" t="s">
        <v>3856</v>
      </c>
      <c r="C1824" s="139" t="s">
        <v>3832</v>
      </c>
      <c r="D1824" s="139" t="s">
        <v>3868</v>
      </c>
      <c r="E1824" s="139" t="s">
        <v>2345</v>
      </c>
      <c r="F1824" s="139" t="s">
        <v>2004</v>
      </c>
      <c r="G1824" s="139" t="s">
        <v>2346</v>
      </c>
    </row>
    <row r="1825" spans="1:7">
      <c r="A1825" s="139">
        <v>1824</v>
      </c>
      <c r="B1825" s="139" t="s">
        <v>3856</v>
      </c>
      <c r="C1825" s="139" t="s">
        <v>3869</v>
      </c>
      <c r="D1825" s="139" t="s">
        <v>3870</v>
      </c>
      <c r="E1825" s="139" t="s">
        <v>2564</v>
      </c>
      <c r="F1825" s="139" t="s">
        <v>2565</v>
      </c>
      <c r="G1825" s="139" t="s">
        <v>2566</v>
      </c>
    </row>
    <row r="1826" spans="1:7">
      <c r="A1826" s="139">
        <v>1825</v>
      </c>
      <c r="B1826" s="139" t="s">
        <v>3856</v>
      </c>
      <c r="C1826" s="139" t="s">
        <v>3869</v>
      </c>
      <c r="D1826" s="139" t="s">
        <v>3870</v>
      </c>
      <c r="E1826" s="139" t="s">
        <v>1501</v>
      </c>
      <c r="F1826" s="139" t="s">
        <v>1502</v>
      </c>
      <c r="G1826" s="139" t="s">
        <v>1503</v>
      </c>
    </row>
    <row r="1827" spans="1:7">
      <c r="A1827" s="139">
        <v>1826</v>
      </c>
      <c r="B1827" s="139" t="s">
        <v>3856</v>
      </c>
      <c r="C1827" s="139" t="s">
        <v>3869</v>
      </c>
      <c r="D1827" s="139" t="s">
        <v>3870</v>
      </c>
      <c r="E1827" s="139" t="s">
        <v>1504</v>
      </c>
      <c r="F1827" s="139" t="s">
        <v>1502</v>
      </c>
      <c r="G1827" s="139" t="s">
        <v>1505</v>
      </c>
    </row>
    <row r="1828" spans="1:7">
      <c r="A1828" s="139">
        <v>1827</v>
      </c>
      <c r="B1828" s="139" t="s">
        <v>3856</v>
      </c>
      <c r="C1828" s="139" t="s">
        <v>3869</v>
      </c>
      <c r="D1828" s="139" t="s">
        <v>3870</v>
      </c>
      <c r="E1828" s="139" t="s">
        <v>2567</v>
      </c>
      <c r="F1828" s="139" t="s">
        <v>2568</v>
      </c>
      <c r="G1828" s="139" t="s">
        <v>2569</v>
      </c>
    </row>
    <row r="1829" spans="1:7">
      <c r="A1829" s="139">
        <v>1828</v>
      </c>
      <c r="B1829" s="139" t="s">
        <v>3856</v>
      </c>
      <c r="C1829" s="139" t="s">
        <v>3869</v>
      </c>
      <c r="D1829" s="139" t="s">
        <v>3870</v>
      </c>
      <c r="E1829" s="139" t="s">
        <v>1712</v>
      </c>
      <c r="F1829" s="139" t="s">
        <v>1561</v>
      </c>
      <c r="G1829" s="139" t="s">
        <v>1713</v>
      </c>
    </row>
    <row r="1830" spans="1:7">
      <c r="A1830" s="139">
        <v>1829</v>
      </c>
      <c r="B1830" s="139" t="s">
        <v>3856</v>
      </c>
      <c r="C1830" s="139" t="s">
        <v>3869</v>
      </c>
      <c r="D1830" s="139" t="s">
        <v>3870</v>
      </c>
      <c r="E1830" s="139" t="s">
        <v>1511</v>
      </c>
      <c r="F1830" s="139" t="s">
        <v>1512</v>
      </c>
      <c r="G1830" s="139" t="s">
        <v>1513</v>
      </c>
    </row>
    <row r="1831" spans="1:7">
      <c r="A1831" s="139">
        <v>1830</v>
      </c>
      <c r="B1831" s="139" t="s">
        <v>3856</v>
      </c>
      <c r="C1831" s="139" t="s">
        <v>3869</v>
      </c>
      <c r="D1831" s="139" t="s">
        <v>3870</v>
      </c>
      <c r="E1831" s="139" t="s">
        <v>2343</v>
      </c>
      <c r="F1831" s="139" t="s">
        <v>1572</v>
      </c>
      <c r="G1831" s="139" t="s">
        <v>2344</v>
      </c>
    </row>
    <row r="1832" spans="1:7">
      <c r="A1832" s="139">
        <v>1831</v>
      </c>
      <c r="B1832" s="139" t="s">
        <v>3856</v>
      </c>
      <c r="C1832" s="139" t="s">
        <v>3869</v>
      </c>
      <c r="D1832" s="139" t="s">
        <v>3870</v>
      </c>
      <c r="E1832" s="139" t="s">
        <v>2345</v>
      </c>
      <c r="F1832" s="139" t="s">
        <v>2004</v>
      </c>
      <c r="G1832" s="139" t="s">
        <v>2346</v>
      </c>
    </row>
    <row r="1833" spans="1:7">
      <c r="A1833" s="139">
        <v>1832</v>
      </c>
      <c r="B1833" s="139" t="s">
        <v>3856</v>
      </c>
      <c r="C1833" s="139" t="s">
        <v>3871</v>
      </c>
      <c r="D1833" s="139" t="s">
        <v>3872</v>
      </c>
      <c r="E1833" s="139" t="s">
        <v>2564</v>
      </c>
      <c r="F1833" s="139" t="s">
        <v>2565</v>
      </c>
      <c r="G1833" s="139" t="s">
        <v>2566</v>
      </c>
    </row>
    <row r="1834" spans="1:7">
      <c r="A1834" s="139">
        <v>1833</v>
      </c>
      <c r="B1834" s="139" t="s">
        <v>3856</v>
      </c>
      <c r="C1834" s="139" t="s">
        <v>3871</v>
      </c>
      <c r="D1834" s="139" t="s">
        <v>3872</v>
      </c>
      <c r="E1834" s="139" t="s">
        <v>2585</v>
      </c>
      <c r="F1834" s="139" t="s">
        <v>2586</v>
      </c>
      <c r="G1834" s="139" t="s">
        <v>2569</v>
      </c>
    </row>
    <row r="1835" spans="1:7">
      <c r="A1835" s="139">
        <v>1834</v>
      </c>
      <c r="B1835" s="139" t="s">
        <v>3856</v>
      </c>
      <c r="C1835" s="139" t="s">
        <v>3871</v>
      </c>
      <c r="D1835" s="139" t="s">
        <v>3872</v>
      </c>
      <c r="E1835" s="139" t="s">
        <v>1501</v>
      </c>
      <c r="F1835" s="139" t="s">
        <v>1502</v>
      </c>
      <c r="G1835" s="139" t="s">
        <v>1503</v>
      </c>
    </row>
    <row r="1836" spans="1:7">
      <c r="A1836" s="139">
        <v>1835</v>
      </c>
      <c r="B1836" s="139" t="s">
        <v>3856</v>
      </c>
      <c r="C1836" s="139" t="s">
        <v>3871</v>
      </c>
      <c r="D1836" s="139" t="s">
        <v>3872</v>
      </c>
      <c r="E1836" s="139" t="s">
        <v>1504</v>
      </c>
      <c r="F1836" s="139" t="s">
        <v>1502</v>
      </c>
      <c r="G1836" s="139" t="s">
        <v>1505</v>
      </c>
    </row>
    <row r="1837" spans="1:7">
      <c r="A1837" s="139">
        <v>1836</v>
      </c>
      <c r="B1837" s="139" t="s">
        <v>3856</v>
      </c>
      <c r="C1837" s="139" t="s">
        <v>3871</v>
      </c>
      <c r="D1837" s="139" t="s">
        <v>3872</v>
      </c>
      <c r="E1837" s="139" t="s">
        <v>2587</v>
      </c>
      <c r="F1837" s="139" t="s">
        <v>2588</v>
      </c>
      <c r="G1837" s="139" t="s">
        <v>1568</v>
      </c>
    </row>
    <row r="1838" spans="1:7">
      <c r="A1838" s="139">
        <v>1837</v>
      </c>
      <c r="B1838" s="139" t="s">
        <v>3856</v>
      </c>
      <c r="C1838" s="139" t="s">
        <v>3871</v>
      </c>
      <c r="D1838" s="139" t="s">
        <v>3872</v>
      </c>
      <c r="E1838" s="139" t="s">
        <v>2567</v>
      </c>
      <c r="F1838" s="139" t="s">
        <v>2568</v>
      </c>
      <c r="G1838" s="139" t="s">
        <v>2569</v>
      </c>
    </row>
    <row r="1839" spans="1:7">
      <c r="A1839" s="139">
        <v>1838</v>
      </c>
      <c r="B1839" s="139" t="s">
        <v>3856</v>
      </c>
      <c r="C1839" s="139" t="s">
        <v>3871</v>
      </c>
      <c r="D1839" s="139" t="s">
        <v>3872</v>
      </c>
      <c r="E1839" s="139" t="s">
        <v>1712</v>
      </c>
      <c r="F1839" s="139" t="s">
        <v>1561</v>
      </c>
      <c r="G1839" s="139" t="s">
        <v>1713</v>
      </c>
    </row>
    <row r="1840" spans="1:7">
      <c r="A1840" s="139">
        <v>1839</v>
      </c>
      <c r="B1840" s="139" t="s">
        <v>3856</v>
      </c>
      <c r="C1840" s="139" t="s">
        <v>3871</v>
      </c>
      <c r="D1840" s="139" t="s">
        <v>3872</v>
      </c>
      <c r="E1840" s="139" t="s">
        <v>1511</v>
      </c>
      <c r="F1840" s="139" t="s">
        <v>1512</v>
      </c>
      <c r="G1840" s="139" t="s">
        <v>1513</v>
      </c>
    </row>
    <row r="1841" spans="1:7">
      <c r="A1841" s="139">
        <v>1840</v>
      </c>
      <c r="B1841" s="139" t="s">
        <v>3856</v>
      </c>
      <c r="C1841" s="139" t="s">
        <v>3871</v>
      </c>
      <c r="D1841" s="139" t="s">
        <v>3872</v>
      </c>
      <c r="E1841" s="139" t="s">
        <v>2343</v>
      </c>
      <c r="F1841" s="139" t="s">
        <v>1572</v>
      </c>
      <c r="G1841" s="139" t="s">
        <v>2344</v>
      </c>
    </row>
    <row r="1842" spans="1:7">
      <c r="A1842" s="139">
        <v>1841</v>
      </c>
      <c r="B1842" s="139" t="s">
        <v>3856</v>
      </c>
      <c r="C1842" s="139" t="s">
        <v>3871</v>
      </c>
      <c r="D1842" s="139" t="s">
        <v>3872</v>
      </c>
      <c r="E1842" s="139" t="s">
        <v>2345</v>
      </c>
      <c r="F1842" s="139" t="s">
        <v>2004</v>
      </c>
      <c r="G1842" s="139" t="s">
        <v>2346</v>
      </c>
    </row>
    <row r="1843" spans="1:7">
      <c r="A1843" s="139">
        <v>1842</v>
      </c>
      <c r="B1843" s="139" t="s">
        <v>3856</v>
      </c>
      <c r="C1843" s="139" t="s">
        <v>3873</v>
      </c>
      <c r="D1843" s="139" t="s">
        <v>3874</v>
      </c>
      <c r="E1843" s="139" t="s">
        <v>2564</v>
      </c>
      <c r="F1843" s="139" t="s">
        <v>2565</v>
      </c>
      <c r="G1843" s="139" t="s">
        <v>2566</v>
      </c>
    </row>
    <row r="1844" spans="1:7">
      <c r="A1844" s="139">
        <v>1843</v>
      </c>
      <c r="B1844" s="139" t="s">
        <v>3856</v>
      </c>
      <c r="C1844" s="139" t="s">
        <v>3873</v>
      </c>
      <c r="D1844" s="139" t="s">
        <v>3874</v>
      </c>
      <c r="E1844" s="139" t="s">
        <v>1501</v>
      </c>
      <c r="F1844" s="139" t="s">
        <v>1502</v>
      </c>
      <c r="G1844" s="139" t="s">
        <v>1503</v>
      </c>
    </row>
    <row r="1845" spans="1:7">
      <c r="A1845" s="139">
        <v>1844</v>
      </c>
      <c r="B1845" s="139" t="s">
        <v>3856</v>
      </c>
      <c r="C1845" s="139" t="s">
        <v>3873</v>
      </c>
      <c r="D1845" s="139" t="s">
        <v>3874</v>
      </c>
      <c r="E1845" s="139" t="s">
        <v>1504</v>
      </c>
      <c r="F1845" s="139" t="s">
        <v>1502</v>
      </c>
      <c r="G1845" s="139" t="s">
        <v>1505</v>
      </c>
    </row>
    <row r="1846" spans="1:7">
      <c r="A1846" s="139">
        <v>1845</v>
      </c>
      <c r="B1846" s="139" t="s">
        <v>3856</v>
      </c>
      <c r="C1846" s="139" t="s">
        <v>3873</v>
      </c>
      <c r="D1846" s="139" t="s">
        <v>3874</v>
      </c>
      <c r="E1846" s="139" t="s">
        <v>2567</v>
      </c>
      <c r="F1846" s="139" t="s">
        <v>2568</v>
      </c>
      <c r="G1846" s="139" t="s">
        <v>2569</v>
      </c>
    </row>
    <row r="1847" spans="1:7">
      <c r="A1847" s="139">
        <v>1846</v>
      </c>
      <c r="B1847" s="139" t="s">
        <v>3856</v>
      </c>
      <c r="C1847" s="139" t="s">
        <v>3873</v>
      </c>
      <c r="D1847" s="139" t="s">
        <v>3874</v>
      </c>
      <c r="E1847" s="139" t="s">
        <v>1712</v>
      </c>
      <c r="F1847" s="139" t="s">
        <v>1561</v>
      </c>
      <c r="G1847" s="139" t="s">
        <v>1713</v>
      </c>
    </row>
    <row r="1848" spans="1:7">
      <c r="A1848" s="139">
        <v>1847</v>
      </c>
      <c r="B1848" s="139" t="s">
        <v>3856</v>
      </c>
      <c r="C1848" s="139" t="s">
        <v>3873</v>
      </c>
      <c r="D1848" s="139" t="s">
        <v>3874</v>
      </c>
      <c r="E1848" s="139" t="s">
        <v>1511</v>
      </c>
      <c r="F1848" s="139" t="s">
        <v>1512</v>
      </c>
      <c r="G1848" s="139" t="s">
        <v>1513</v>
      </c>
    </row>
    <row r="1849" spans="1:7">
      <c r="A1849" s="139">
        <v>1848</v>
      </c>
      <c r="B1849" s="139" t="s">
        <v>3856</v>
      </c>
      <c r="C1849" s="139" t="s">
        <v>3873</v>
      </c>
      <c r="D1849" s="139" t="s">
        <v>3874</v>
      </c>
      <c r="E1849" s="139" t="s">
        <v>2589</v>
      </c>
      <c r="F1849" s="139" t="s">
        <v>2364</v>
      </c>
      <c r="G1849" s="139" t="s">
        <v>2590</v>
      </c>
    </row>
    <row r="1850" spans="1:7">
      <c r="A1850" s="139">
        <v>1849</v>
      </c>
      <c r="B1850" s="139" t="s">
        <v>3856</v>
      </c>
      <c r="C1850" s="139" t="s">
        <v>3873</v>
      </c>
      <c r="D1850" s="139" t="s">
        <v>3874</v>
      </c>
      <c r="E1850" s="139" t="s">
        <v>2343</v>
      </c>
      <c r="F1850" s="139" t="s">
        <v>1572</v>
      </c>
      <c r="G1850" s="139" t="s">
        <v>2344</v>
      </c>
    </row>
    <row r="1851" spans="1:7">
      <c r="A1851" s="139">
        <v>1850</v>
      </c>
      <c r="B1851" s="139" t="s">
        <v>3856</v>
      </c>
      <c r="C1851" s="139" t="s">
        <v>3873</v>
      </c>
      <c r="D1851" s="139" t="s">
        <v>3874</v>
      </c>
      <c r="E1851" s="139" t="s">
        <v>2345</v>
      </c>
      <c r="F1851" s="139" t="s">
        <v>2004</v>
      </c>
      <c r="G1851" s="139" t="s">
        <v>2346</v>
      </c>
    </row>
    <row r="1852" spans="1:7">
      <c r="A1852" s="139">
        <v>1851</v>
      </c>
      <c r="B1852" s="139" t="s">
        <v>3856</v>
      </c>
      <c r="C1852" s="139" t="s">
        <v>3656</v>
      </c>
      <c r="D1852" s="139" t="s">
        <v>3875</v>
      </c>
      <c r="E1852" s="139" t="s">
        <v>2564</v>
      </c>
      <c r="F1852" s="139" t="s">
        <v>2565</v>
      </c>
      <c r="G1852" s="139" t="s">
        <v>2566</v>
      </c>
    </row>
    <row r="1853" spans="1:7">
      <c r="A1853" s="139">
        <v>1852</v>
      </c>
      <c r="B1853" s="139" t="s">
        <v>3856</v>
      </c>
      <c r="C1853" s="139" t="s">
        <v>3656</v>
      </c>
      <c r="D1853" s="139" t="s">
        <v>3875</v>
      </c>
      <c r="E1853" s="139" t="s">
        <v>1501</v>
      </c>
      <c r="F1853" s="139" t="s">
        <v>1502</v>
      </c>
      <c r="G1853" s="139" t="s">
        <v>1503</v>
      </c>
    </row>
    <row r="1854" spans="1:7">
      <c r="A1854" s="139">
        <v>1853</v>
      </c>
      <c r="B1854" s="139" t="s">
        <v>3856</v>
      </c>
      <c r="C1854" s="139" t="s">
        <v>3656</v>
      </c>
      <c r="D1854" s="139" t="s">
        <v>3875</v>
      </c>
      <c r="E1854" s="139" t="s">
        <v>1504</v>
      </c>
      <c r="F1854" s="139" t="s">
        <v>1502</v>
      </c>
      <c r="G1854" s="139" t="s">
        <v>1505</v>
      </c>
    </row>
    <row r="1855" spans="1:7">
      <c r="A1855" s="139">
        <v>1854</v>
      </c>
      <c r="B1855" s="139" t="s">
        <v>3856</v>
      </c>
      <c r="C1855" s="139" t="s">
        <v>3656</v>
      </c>
      <c r="D1855" s="139" t="s">
        <v>3875</v>
      </c>
      <c r="E1855" s="139" t="s">
        <v>2567</v>
      </c>
      <c r="F1855" s="139" t="s">
        <v>2568</v>
      </c>
      <c r="G1855" s="139" t="s">
        <v>2569</v>
      </c>
    </row>
    <row r="1856" spans="1:7">
      <c r="A1856" s="139">
        <v>1855</v>
      </c>
      <c r="B1856" s="139" t="s">
        <v>3856</v>
      </c>
      <c r="C1856" s="139" t="s">
        <v>3656</v>
      </c>
      <c r="D1856" s="139" t="s">
        <v>3875</v>
      </c>
      <c r="E1856" s="139" t="s">
        <v>1712</v>
      </c>
      <c r="F1856" s="139" t="s">
        <v>1561</v>
      </c>
      <c r="G1856" s="139" t="s">
        <v>1713</v>
      </c>
    </row>
    <row r="1857" spans="1:7">
      <c r="A1857" s="139">
        <v>1856</v>
      </c>
      <c r="B1857" s="139" t="s">
        <v>3856</v>
      </c>
      <c r="C1857" s="139" t="s">
        <v>3656</v>
      </c>
      <c r="D1857" s="139" t="s">
        <v>3875</v>
      </c>
      <c r="E1857" s="139" t="s">
        <v>1511</v>
      </c>
      <c r="F1857" s="139" t="s">
        <v>1512</v>
      </c>
      <c r="G1857" s="139" t="s">
        <v>1513</v>
      </c>
    </row>
    <row r="1858" spans="1:7">
      <c r="A1858" s="139">
        <v>1857</v>
      </c>
      <c r="B1858" s="139" t="s">
        <v>3856</v>
      </c>
      <c r="C1858" s="139" t="s">
        <v>3656</v>
      </c>
      <c r="D1858" s="139" t="s">
        <v>3875</v>
      </c>
      <c r="E1858" s="139" t="s">
        <v>2343</v>
      </c>
      <c r="F1858" s="139" t="s">
        <v>1572</v>
      </c>
      <c r="G1858" s="139" t="s">
        <v>2344</v>
      </c>
    </row>
    <row r="1859" spans="1:7">
      <c r="A1859" s="139">
        <v>1858</v>
      </c>
      <c r="B1859" s="139" t="s">
        <v>3856</v>
      </c>
      <c r="C1859" s="139" t="s">
        <v>3656</v>
      </c>
      <c r="D1859" s="139" t="s">
        <v>3875</v>
      </c>
      <c r="E1859" s="139" t="s">
        <v>2345</v>
      </c>
      <c r="F1859" s="139" t="s">
        <v>2004</v>
      </c>
      <c r="G1859" s="139" t="s">
        <v>2346</v>
      </c>
    </row>
    <row r="1860" spans="1:7">
      <c r="A1860" s="139">
        <v>1859</v>
      </c>
      <c r="B1860" s="139" t="s">
        <v>3856</v>
      </c>
      <c r="C1860" s="139" t="s">
        <v>3876</v>
      </c>
      <c r="D1860" s="139" t="s">
        <v>3877</v>
      </c>
      <c r="E1860" s="139" t="s">
        <v>2564</v>
      </c>
      <c r="F1860" s="139" t="s">
        <v>2565</v>
      </c>
      <c r="G1860" s="139" t="s">
        <v>2566</v>
      </c>
    </row>
    <row r="1861" spans="1:7">
      <c r="A1861" s="139">
        <v>1860</v>
      </c>
      <c r="B1861" s="139" t="s">
        <v>3856</v>
      </c>
      <c r="C1861" s="139" t="s">
        <v>3876</v>
      </c>
      <c r="D1861" s="139" t="s">
        <v>3877</v>
      </c>
      <c r="E1861" s="139" t="s">
        <v>1501</v>
      </c>
      <c r="F1861" s="139" t="s">
        <v>1502</v>
      </c>
      <c r="G1861" s="139" t="s">
        <v>1503</v>
      </c>
    </row>
    <row r="1862" spans="1:7">
      <c r="A1862" s="139">
        <v>1861</v>
      </c>
      <c r="B1862" s="139" t="s">
        <v>3856</v>
      </c>
      <c r="C1862" s="139" t="s">
        <v>3876</v>
      </c>
      <c r="D1862" s="139" t="s">
        <v>3877</v>
      </c>
      <c r="E1862" s="139" t="s">
        <v>1504</v>
      </c>
      <c r="F1862" s="139" t="s">
        <v>1502</v>
      </c>
      <c r="G1862" s="139" t="s">
        <v>1505</v>
      </c>
    </row>
    <row r="1863" spans="1:7">
      <c r="A1863" s="139">
        <v>1862</v>
      </c>
      <c r="B1863" s="139" t="s">
        <v>3856</v>
      </c>
      <c r="C1863" s="139" t="s">
        <v>3876</v>
      </c>
      <c r="D1863" s="139" t="s">
        <v>3877</v>
      </c>
      <c r="E1863" s="139" t="s">
        <v>2567</v>
      </c>
      <c r="F1863" s="139" t="s">
        <v>2568</v>
      </c>
      <c r="G1863" s="139" t="s">
        <v>2569</v>
      </c>
    </row>
    <row r="1864" spans="1:7">
      <c r="A1864" s="139">
        <v>1863</v>
      </c>
      <c r="B1864" s="139" t="s">
        <v>3856</v>
      </c>
      <c r="C1864" s="139" t="s">
        <v>3876</v>
      </c>
      <c r="D1864" s="139" t="s">
        <v>3877</v>
      </c>
      <c r="E1864" s="139" t="s">
        <v>1712</v>
      </c>
      <c r="F1864" s="139" t="s">
        <v>1561</v>
      </c>
      <c r="G1864" s="139" t="s">
        <v>1713</v>
      </c>
    </row>
    <row r="1865" spans="1:7">
      <c r="A1865" s="139">
        <v>1864</v>
      </c>
      <c r="B1865" s="139" t="s">
        <v>3856</v>
      </c>
      <c r="C1865" s="139" t="s">
        <v>3876</v>
      </c>
      <c r="D1865" s="139" t="s">
        <v>3877</v>
      </c>
      <c r="E1865" s="139" t="s">
        <v>1511</v>
      </c>
      <c r="F1865" s="139" t="s">
        <v>1512</v>
      </c>
      <c r="G1865" s="139" t="s">
        <v>1513</v>
      </c>
    </row>
    <row r="1866" spans="1:7">
      <c r="A1866" s="139">
        <v>1865</v>
      </c>
      <c r="B1866" s="139" t="s">
        <v>3856</v>
      </c>
      <c r="C1866" s="139" t="s">
        <v>3876</v>
      </c>
      <c r="D1866" s="139" t="s">
        <v>3877</v>
      </c>
      <c r="E1866" s="139" t="s">
        <v>2343</v>
      </c>
      <c r="F1866" s="139" t="s">
        <v>1572</v>
      </c>
      <c r="G1866" s="139" t="s">
        <v>2344</v>
      </c>
    </row>
    <row r="1867" spans="1:7">
      <c r="A1867" s="139">
        <v>1866</v>
      </c>
      <c r="B1867" s="139" t="s">
        <v>3856</v>
      </c>
      <c r="C1867" s="139" t="s">
        <v>3876</v>
      </c>
      <c r="D1867" s="139" t="s">
        <v>3877</v>
      </c>
      <c r="E1867" s="139" t="s">
        <v>2345</v>
      </c>
      <c r="F1867" s="139" t="s">
        <v>2004</v>
      </c>
      <c r="G1867" s="139" t="s">
        <v>2346</v>
      </c>
    </row>
    <row r="1868" spans="1:7">
      <c r="A1868" s="139">
        <v>1867</v>
      </c>
      <c r="B1868" s="139" t="s">
        <v>3856</v>
      </c>
      <c r="C1868" s="139" t="s">
        <v>3878</v>
      </c>
      <c r="D1868" s="139" t="s">
        <v>3879</v>
      </c>
      <c r="E1868" s="139" t="s">
        <v>2564</v>
      </c>
      <c r="F1868" s="139" t="s">
        <v>2565</v>
      </c>
      <c r="G1868" s="139" t="s">
        <v>2566</v>
      </c>
    </row>
    <row r="1869" spans="1:7">
      <c r="A1869" s="139">
        <v>1868</v>
      </c>
      <c r="B1869" s="139" t="s">
        <v>3856</v>
      </c>
      <c r="C1869" s="139" t="s">
        <v>3878</v>
      </c>
      <c r="D1869" s="139" t="s">
        <v>3879</v>
      </c>
      <c r="E1869" s="139" t="s">
        <v>1501</v>
      </c>
      <c r="F1869" s="139" t="s">
        <v>1502</v>
      </c>
      <c r="G1869" s="139" t="s">
        <v>1503</v>
      </c>
    </row>
    <row r="1870" spans="1:7">
      <c r="A1870" s="139">
        <v>1869</v>
      </c>
      <c r="B1870" s="139" t="s">
        <v>3856</v>
      </c>
      <c r="C1870" s="139" t="s">
        <v>3878</v>
      </c>
      <c r="D1870" s="139" t="s">
        <v>3879</v>
      </c>
      <c r="E1870" s="139" t="s">
        <v>1504</v>
      </c>
      <c r="F1870" s="139" t="s">
        <v>1502</v>
      </c>
      <c r="G1870" s="139" t="s">
        <v>1505</v>
      </c>
    </row>
    <row r="1871" spans="1:7">
      <c r="A1871" s="139">
        <v>1870</v>
      </c>
      <c r="B1871" s="139" t="s">
        <v>3856</v>
      </c>
      <c r="C1871" s="139" t="s">
        <v>3878</v>
      </c>
      <c r="D1871" s="139" t="s">
        <v>3879</v>
      </c>
      <c r="E1871" s="139" t="s">
        <v>2567</v>
      </c>
      <c r="F1871" s="139" t="s">
        <v>2568</v>
      </c>
      <c r="G1871" s="139" t="s">
        <v>2569</v>
      </c>
    </row>
    <row r="1872" spans="1:7">
      <c r="A1872" s="139">
        <v>1871</v>
      </c>
      <c r="B1872" s="139" t="s">
        <v>3856</v>
      </c>
      <c r="C1872" s="139" t="s">
        <v>3878</v>
      </c>
      <c r="D1872" s="139" t="s">
        <v>3879</v>
      </c>
      <c r="E1872" s="139" t="s">
        <v>1712</v>
      </c>
      <c r="F1872" s="139" t="s">
        <v>1561</v>
      </c>
      <c r="G1872" s="139" t="s">
        <v>1713</v>
      </c>
    </row>
    <row r="1873" spans="1:7">
      <c r="A1873" s="139">
        <v>1872</v>
      </c>
      <c r="B1873" s="139" t="s">
        <v>3856</v>
      </c>
      <c r="C1873" s="139" t="s">
        <v>3878</v>
      </c>
      <c r="D1873" s="139" t="s">
        <v>3879</v>
      </c>
      <c r="E1873" s="139" t="s">
        <v>1511</v>
      </c>
      <c r="F1873" s="139" t="s">
        <v>1512</v>
      </c>
      <c r="G1873" s="139" t="s">
        <v>1513</v>
      </c>
    </row>
    <row r="1874" spans="1:7">
      <c r="A1874" s="139">
        <v>1873</v>
      </c>
      <c r="B1874" s="139" t="s">
        <v>3856</v>
      </c>
      <c r="C1874" s="139" t="s">
        <v>3878</v>
      </c>
      <c r="D1874" s="139" t="s">
        <v>3879</v>
      </c>
      <c r="E1874" s="139" t="s">
        <v>2343</v>
      </c>
      <c r="F1874" s="139" t="s">
        <v>1572</v>
      </c>
      <c r="G1874" s="139" t="s">
        <v>2344</v>
      </c>
    </row>
    <row r="1875" spans="1:7">
      <c r="A1875" s="139">
        <v>1874</v>
      </c>
      <c r="B1875" s="139" t="s">
        <v>3856</v>
      </c>
      <c r="C1875" s="139" t="s">
        <v>3878</v>
      </c>
      <c r="D1875" s="139" t="s">
        <v>3879</v>
      </c>
      <c r="E1875" s="139" t="s">
        <v>2345</v>
      </c>
      <c r="F1875" s="139" t="s">
        <v>2004</v>
      </c>
      <c r="G1875" s="139" t="s">
        <v>2346</v>
      </c>
    </row>
    <row r="1876" spans="1:7">
      <c r="A1876" s="139">
        <v>1875</v>
      </c>
      <c r="B1876" s="139" t="s">
        <v>3856</v>
      </c>
      <c r="C1876" s="139" t="s">
        <v>3880</v>
      </c>
      <c r="D1876" s="139" t="s">
        <v>3881</v>
      </c>
      <c r="E1876" s="139" t="s">
        <v>2564</v>
      </c>
      <c r="F1876" s="139" t="s">
        <v>2565</v>
      </c>
      <c r="G1876" s="139" t="s">
        <v>2566</v>
      </c>
    </row>
    <row r="1877" spans="1:7">
      <c r="A1877" s="139">
        <v>1876</v>
      </c>
      <c r="B1877" s="139" t="s">
        <v>3856</v>
      </c>
      <c r="C1877" s="139" t="s">
        <v>3880</v>
      </c>
      <c r="D1877" s="139" t="s">
        <v>3881</v>
      </c>
      <c r="E1877" s="139" t="s">
        <v>1501</v>
      </c>
      <c r="F1877" s="139" t="s">
        <v>1502</v>
      </c>
      <c r="G1877" s="139" t="s">
        <v>1503</v>
      </c>
    </row>
    <row r="1878" spans="1:7">
      <c r="A1878" s="139">
        <v>1877</v>
      </c>
      <c r="B1878" s="139" t="s">
        <v>3856</v>
      </c>
      <c r="C1878" s="139" t="s">
        <v>3880</v>
      </c>
      <c r="D1878" s="139" t="s">
        <v>3881</v>
      </c>
      <c r="E1878" s="139" t="s">
        <v>1504</v>
      </c>
      <c r="F1878" s="139" t="s">
        <v>1502</v>
      </c>
      <c r="G1878" s="139" t="s">
        <v>1505</v>
      </c>
    </row>
    <row r="1879" spans="1:7">
      <c r="A1879" s="139">
        <v>1878</v>
      </c>
      <c r="B1879" s="139" t="s">
        <v>3856</v>
      </c>
      <c r="C1879" s="139" t="s">
        <v>3880</v>
      </c>
      <c r="D1879" s="139" t="s">
        <v>3881</v>
      </c>
      <c r="E1879" s="139" t="s">
        <v>2567</v>
      </c>
      <c r="F1879" s="139" t="s">
        <v>2568</v>
      </c>
      <c r="G1879" s="139" t="s">
        <v>2569</v>
      </c>
    </row>
    <row r="1880" spans="1:7">
      <c r="A1880" s="139">
        <v>1879</v>
      </c>
      <c r="B1880" s="139" t="s">
        <v>3856</v>
      </c>
      <c r="C1880" s="139" t="s">
        <v>3880</v>
      </c>
      <c r="D1880" s="139" t="s">
        <v>3881</v>
      </c>
      <c r="E1880" s="139" t="s">
        <v>1712</v>
      </c>
      <c r="F1880" s="139" t="s">
        <v>1561</v>
      </c>
      <c r="G1880" s="139" t="s">
        <v>1713</v>
      </c>
    </row>
    <row r="1881" spans="1:7">
      <c r="A1881" s="139">
        <v>1880</v>
      </c>
      <c r="B1881" s="139" t="s">
        <v>3856</v>
      </c>
      <c r="C1881" s="139" t="s">
        <v>3880</v>
      </c>
      <c r="D1881" s="139" t="s">
        <v>3881</v>
      </c>
      <c r="E1881" s="139" t="s">
        <v>1511</v>
      </c>
      <c r="F1881" s="139" t="s">
        <v>1512</v>
      </c>
      <c r="G1881" s="139" t="s">
        <v>1513</v>
      </c>
    </row>
    <row r="1882" spans="1:7">
      <c r="A1882" s="139">
        <v>1881</v>
      </c>
      <c r="B1882" s="139" t="s">
        <v>3856</v>
      </c>
      <c r="C1882" s="139" t="s">
        <v>3880</v>
      </c>
      <c r="D1882" s="139" t="s">
        <v>3881</v>
      </c>
      <c r="E1882" s="139" t="s">
        <v>2343</v>
      </c>
      <c r="F1882" s="139" t="s">
        <v>1572</v>
      </c>
      <c r="G1882" s="139" t="s">
        <v>2344</v>
      </c>
    </row>
    <row r="1883" spans="1:7">
      <c r="A1883" s="139">
        <v>1882</v>
      </c>
      <c r="B1883" s="139" t="s">
        <v>3856</v>
      </c>
      <c r="C1883" s="139" t="s">
        <v>3880</v>
      </c>
      <c r="D1883" s="139" t="s">
        <v>3881</v>
      </c>
      <c r="E1883" s="139" t="s">
        <v>2345</v>
      </c>
      <c r="F1883" s="139" t="s">
        <v>2004</v>
      </c>
      <c r="G1883" s="139" t="s">
        <v>2346</v>
      </c>
    </row>
    <row r="1884" spans="1:7">
      <c r="A1884" s="139">
        <v>1883</v>
      </c>
      <c r="B1884" s="139" t="s">
        <v>3882</v>
      </c>
      <c r="C1884" s="139" t="s">
        <v>3882</v>
      </c>
      <c r="D1884" s="139" t="s">
        <v>3883</v>
      </c>
      <c r="E1884" s="139" t="s">
        <v>1550</v>
      </c>
      <c r="F1884" s="139" t="s">
        <v>1551</v>
      </c>
      <c r="G1884" s="139" t="s">
        <v>1552</v>
      </c>
    </row>
    <row r="1885" spans="1:7">
      <c r="A1885" s="139">
        <v>1884</v>
      </c>
      <c r="B1885" s="139" t="s">
        <v>3882</v>
      </c>
      <c r="C1885" s="139" t="s">
        <v>3882</v>
      </c>
      <c r="D1885" s="139" t="s">
        <v>3883</v>
      </c>
      <c r="E1885" s="139" t="s">
        <v>1511</v>
      </c>
      <c r="F1885" s="139" t="s">
        <v>1512</v>
      </c>
      <c r="G1885" s="139" t="s">
        <v>1513</v>
      </c>
    </row>
    <row r="1886" spans="1:7">
      <c r="A1886" s="139">
        <v>1885</v>
      </c>
      <c r="B1886" s="139" t="s">
        <v>3882</v>
      </c>
      <c r="C1886" s="139" t="s">
        <v>3884</v>
      </c>
      <c r="D1886" s="139" t="s">
        <v>3885</v>
      </c>
      <c r="E1886" s="139" t="s">
        <v>1712</v>
      </c>
      <c r="F1886" s="139" t="s">
        <v>1561</v>
      </c>
      <c r="G1886" s="139" t="s">
        <v>1713</v>
      </c>
    </row>
    <row r="1887" spans="1:7">
      <c r="A1887" s="139">
        <v>1886</v>
      </c>
      <c r="B1887" s="139" t="s">
        <v>3882</v>
      </c>
      <c r="C1887" s="139" t="s">
        <v>3884</v>
      </c>
      <c r="D1887" s="139" t="s">
        <v>3885</v>
      </c>
      <c r="E1887" s="139" t="s">
        <v>1550</v>
      </c>
      <c r="F1887" s="139" t="s">
        <v>1551</v>
      </c>
      <c r="G1887" s="139" t="s">
        <v>1552</v>
      </c>
    </row>
    <row r="1888" spans="1:7">
      <c r="A1888" s="139">
        <v>1887</v>
      </c>
      <c r="B1888" s="139" t="s">
        <v>3882</v>
      </c>
      <c r="C1888" s="139" t="s">
        <v>3884</v>
      </c>
      <c r="D1888" s="139" t="s">
        <v>3885</v>
      </c>
      <c r="E1888" s="139" t="s">
        <v>1511</v>
      </c>
      <c r="F1888" s="139" t="s">
        <v>1512</v>
      </c>
      <c r="G1888" s="139" t="s">
        <v>1513</v>
      </c>
    </row>
    <row r="1889" spans="1:7">
      <c r="A1889" s="139">
        <v>1888</v>
      </c>
      <c r="B1889" s="139" t="s">
        <v>3882</v>
      </c>
      <c r="C1889" s="139" t="s">
        <v>3884</v>
      </c>
      <c r="D1889" s="139" t="s">
        <v>3885</v>
      </c>
      <c r="E1889" s="139" t="s">
        <v>2343</v>
      </c>
      <c r="F1889" s="139" t="s">
        <v>1572</v>
      </c>
      <c r="G1889" s="139" t="s">
        <v>2344</v>
      </c>
    </row>
    <row r="1890" spans="1:7">
      <c r="A1890" s="139">
        <v>1889</v>
      </c>
      <c r="B1890" s="139" t="s">
        <v>3882</v>
      </c>
      <c r="C1890" s="139" t="s">
        <v>3886</v>
      </c>
      <c r="D1890" s="139" t="s">
        <v>3887</v>
      </c>
      <c r="E1890" s="139" t="s">
        <v>2591</v>
      </c>
      <c r="F1890" s="139" t="s">
        <v>2592</v>
      </c>
      <c r="G1890" s="139" t="s">
        <v>2593</v>
      </c>
    </row>
    <row r="1891" spans="1:7">
      <c r="A1891" s="139">
        <v>1890</v>
      </c>
      <c r="B1891" s="139" t="s">
        <v>3882</v>
      </c>
      <c r="C1891" s="139" t="s">
        <v>3886</v>
      </c>
      <c r="D1891" s="139" t="s">
        <v>3887</v>
      </c>
      <c r="E1891" s="139" t="s">
        <v>2594</v>
      </c>
      <c r="F1891" s="139" t="s">
        <v>2595</v>
      </c>
      <c r="G1891" s="139" t="s">
        <v>2593</v>
      </c>
    </row>
    <row r="1892" spans="1:7">
      <c r="A1892" s="139">
        <v>1891</v>
      </c>
      <c r="B1892" s="139" t="s">
        <v>3882</v>
      </c>
      <c r="C1892" s="139" t="s">
        <v>3886</v>
      </c>
      <c r="D1892" s="139" t="s">
        <v>3887</v>
      </c>
      <c r="E1892" s="139" t="s">
        <v>2596</v>
      </c>
      <c r="F1892" s="139" t="s">
        <v>2597</v>
      </c>
      <c r="G1892" s="139" t="s">
        <v>2593</v>
      </c>
    </row>
    <row r="1893" spans="1:7">
      <c r="A1893" s="139">
        <v>1892</v>
      </c>
      <c r="B1893" s="139" t="s">
        <v>3882</v>
      </c>
      <c r="C1893" s="139" t="s">
        <v>3886</v>
      </c>
      <c r="D1893" s="139" t="s">
        <v>3887</v>
      </c>
      <c r="E1893" s="139" t="s">
        <v>2598</v>
      </c>
      <c r="F1893" s="139" t="s">
        <v>2599</v>
      </c>
      <c r="G1893" s="139" t="s">
        <v>2593</v>
      </c>
    </row>
    <row r="1894" spans="1:7">
      <c r="A1894" s="139">
        <v>1893</v>
      </c>
      <c r="B1894" s="139" t="s">
        <v>3882</v>
      </c>
      <c r="C1894" s="139" t="s">
        <v>3886</v>
      </c>
      <c r="D1894" s="139" t="s">
        <v>3887</v>
      </c>
      <c r="E1894" s="139" t="s">
        <v>2600</v>
      </c>
      <c r="F1894" s="139" t="s">
        <v>2601</v>
      </c>
      <c r="G1894" s="139" t="s">
        <v>2593</v>
      </c>
    </row>
    <row r="1895" spans="1:7">
      <c r="A1895" s="139">
        <v>1894</v>
      </c>
      <c r="B1895" s="139" t="s">
        <v>3882</v>
      </c>
      <c r="C1895" s="139" t="s">
        <v>3886</v>
      </c>
      <c r="D1895" s="139" t="s">
        <v>3887</v>
      </c>
      <c r="E1895" s="139" t="s">
        <v>2602</v>
      </c>
      <c r="F1895" s="139" t="s">
        <v>2603</v>
      </c>
      <c r="G1895" s="139" t="s">
        <v>2593</v>
      </c>
    </row>
    <row r="1896" spans="1:7">
      <c r="A1896" s="139">
        <v>1895</v>
      </c>
      <c r="B1896" s="139" t="s">
        <v>3882</v>
      </c>
      <c r="C1896" s="139" t="s">
        <v>3886</v>
      </c>
      <c r="D1896" s="139" t="s">
        <v>3887</v>
      </c>
      <c r="E1896" s="139" t="s">
        <v>2604</v>
      </c>
      <c r="F1896" s="139" t="s">
        <v>2605</v>
      </c>
      <c r="G1896" s="139" t="s">
        <v>2593</v>
      </c>
    </row>
    <row r="1897" spans="1:7">
      <c r="A1897" s="139">
        <v>1896</v>
      </c>
      <c r="B1897" s="139" t="s">
        <v>3882</v>
      </c>
      <c r="C1897" s="139" t="s">
        <v>3886</v>
      </c>
      <c r="D1897" s="139" t="s">
        <v>3887</v>
      </c>
      <c r="E1897" s="139" t="s">
        <v>1712</v>
      </c>
      <c r="F1897" s="139" t="s">
        <v>1561</v>
      </c>
      <c r="G1897" s="139" t="s">
        <v>1713</v>
      </c>
    </row>
    <row r="1898" spans="1:7">
      <c r="A1898" s="139">
        <v>1897</v>
      </c>
      <c r="B1898" s="139" t="s">
        <v>3882</v>
      </c>
      <c r="C1898" s="139" t="s">
        <v>3886</v>
      </c>
      <c r="D1898" s="139" t="s">
        <v>3887</v>
      </c>
      <c r="E1898" s="139" t="s">
        <v>2606</v>
      </c>
      <c r="F1898" s="139" t="s">
        <v>2607</v>
      </c>
      <c r="G1898" s="139" t="s">
        <v>2593</v>
      </c>
    </row>
    <row r="1899" spans="1:7">
      <c r="A1899" s="139">
        <v>1898</v>
      </c>
      <c r="B1899" s="139" t="s">
        <v>3882</v>
      </c>
      <c r="C1899" s="139" t="s">
        <v>3886</v>
      </c>
      <c r="D1899" s="139" t="s">
        <v>3887</v>
      </c>
      <c r="E1899" s="139" t="s">
        <v>1550</v>
      </c>
      <c r="F1899" s="139" t="s">
        <v>1551</v>
      </c>
      <c r="G1899" s="139" t="s">
        <v>1552</v>
      </c>
    </row>
    <row r="1900" spans="1:7">
      <c r="A1900" s="139">
        <v>1899</v>
      </c>
      <c r="B1900" s="139" t="s">
        <v>3882</v>
      </c>
      <c r="C1900" s="139" t="s">
        <v>3886</v>
      </c>
      <c r="D1900" s="139" t="s">
        <v>3887</v>
      </c>
      <c r="E1900" s="139" t="s">
        <v>2608</v>
      </c>
      <c r="F1900" s="139" t="s">
        <v>2609</v>
      </c>
      <c r="G1900" s="139" t="s">
        <v>2593</v>
      </c>
    </row>
    <row r="1901" spans="1:7">
      <c r="A1901" s="139">
        <v>1900</v>
      </c>
      <c r="B1901" s="139" t="s">
        <v>3882</v>
      </c>
      <c r="C1901" s="139" t="s">
        <v>3886</v>
      </c>
      <c r="D1901" s="139" t="s">
        <v>3887</v>
      </c>
      <c r="E1901" s="139" t="s">
        <v>1511</v>
      </c>
      <c r="F1901" s="139" t="s">
        <v>1512</v>
      </c>
      <c r="G1901" s="139" t="s">
        <v>1513</v>
      </c>
    </row>
    <row r="1902" spans="1:7">
      <c r="A1902" s="139">
        <v>1901</v>
      </c>
      <c r="B1902" s="139" t="s">
        <v>3882</v>
      </c>
      <c r="C1902" s="139" t="s">
        <v>3886</v>
      </c>
      <c r="D1902" s="139" t="s">
        <v>3887</v>
      </c>
      <c r="E1902" s="139" t="s">
        <v>2610</v>
      </c>
      <c r="F1902" s="139" t="s">
        <v>1614</v>
      </c>
      <c r="G1902" s="139" t="s">
        <v>2611</v>
      </c>
    </row>
    <row r="1903" spans="1:7">
      <c r="A1903" s="139">
        <v>1902</v>
      </c>
      <c r="B1903" s="139" t="s">
        <v>3882</v>
      </c>
      <c r="C1903" s="139" t="s">
        <v>3886</v>
      </c>
      <c r="D1903" s="139" t="s">
        <v>3887</v>
      </c>
      <c r="E1903" s="139" t="s">
        <v>2343</v>
      </c>
      <c r="F1903" s="139" t="s">
        <v>1572</v>
      </c>
      <c r="G1903" s="139" t="s">
        <v>2344</v>
      </c>
    </row>
    <row r="1904" spans="1:7">
      <c r="A1904" s="139">
        <v>1903</v>
      </c>
      <c r="B1904" s="139" t="s">
        <v>3882</v>
      </c>
      <c r="C1904" s="139" t="s">
        <v>3888</v>
      </c>
      <c r="D1904" s="139" t="s">
        <v>3889</v>
      </c>
      <c r="E1904" s="139" t="s">
        <v>1712</v>
      </c>
      <c r="F1904" s="139" t="s">
        <v>1561</v>
      </c>
      <c r="G1904" s="139" t="s">
        <v>1713</v>
      </c>
    </row>
    <row r="1905" spans="1:7">
      <c r="A1905" s="139">
        <v>1904</v>
      </c>
      <c r="B1905" s="139" t="s">
        <v>3882</v>
      </c>
      <c r="C1905" s="139" t="s">
        <v>3888</v>
      </c>
      <c r="D1905" s="139" t="s">
        <v>3889</v>
      </c>
      <c r="E1905" s="139" t="s">
        <v>1550</v>
      </c>
      <c r="F1905" s="139" t="s">
        <v>1551</v>
      </c>
      <c r="G1905" s="139" t="s">
        <v>1552</v>
      </c>
    </row>
    <row r="1906" spans="1:7">
      <c r="A1906" s="139">
        <v>1905</v>
      </c>
      <c r="B1906" s="139" t="s">
        <v>3882</v>
      </c>
      <c r="C1906" s="139" t="s">
        <v>3888</v>
      </c>
      <c r="D1906" s="139" t="s">
        <v>3889</v>
      </c>
      <c r="E1906" s="139" t="s">
        <v>1511</v>
      </c>
      <c r="F1906" s="139" t="s">
        <v>1512</v>
      </c>
      <c r="G1906" s="139" t="s">
        <v>1513</v>
      </c>
    </row>
    <row r="1907" spans="1:7">
      <c r="A1907" s="139">
        <v>1906</v>
      </c>
      <c r="B1907" s="139" t="s">
        <v>3882</v>
      </c>
      <c r="C1907" s="139" t="s">
        <v>3888</v>
      </c>
      <c r="D1907" s="139" t="s">
        <v>3889</v>
      </c>
      <c r="E1907" s="139" t="s">
        <v>2343</v>
      </c>
      <c r="F1907" s="139" t="s">
        <v>1572</v>
      </c>
      <c r="G1907" s="139" t="s">
        <v>2344</v>
      </c>
    </row>
    <row r="1908" spans="1:7">
      <c r="A1908" s="139">
        <v>1907</v>
      </c>
      <c r="B1908" s="139" t="s">
        <v>3882</v>
      </c>
      <c r="C1908" s="139" t="s">
        <v>3890</v>
      </c>
      <c r="D1908" s="139" t="s">
        <v>3891</v>
      </c>
      <c r="E1908" s="139" t="s">
        <v>1712</v>
      </c>
      <c r="F1908" s="139" t="s">
        <v>1561</v>
      </c>
      <c r="G1908" s="139" t="s">
        <v>1713</v>
      </c>
    </row>
    <row r="1909" spans="1:7">
      <c r="A1909" s="139">
        <v>1908</v>
      </c>
      <c r="B1909" s="139" t="s">
        <v>3882</v>
      </c>
      <c r="C1909" s="139" t="s">
        <v>3890</v>
      </c>
      <c r="D1909" s="139" t="s">
        <v>3891</v>
      </c>
      <c r="E1909" s="139" t="s">
        <v>1550</v>
      </c>
      <c r="F1909" s="139" t="s">
        <v>1551</v>
      </c>
      <c r="G1909" s="139" t="s">
        <v>1552</v>
      </c>
    </row>
    <row r="1910" spans="1:7">
      <c r="A1910" s="139">
        <v>1909</v>
      </c>
      <c r="B1910" s="139" t="s">
        <v>3882</v>
      </c>
      <c r="C1910" s="139" t="s">
        <v>3890</v>
      </c>
      <c r="D1910" s="139" t="s">
        <v>3891</v>
      </c>
      <c r="E1910" s="139" t="s">
        <v>1511</v>
      </c>
      <c r="F1910" s="139" t="s">
        <v>1512</v>
      </c>
      <c r="G1910" s="139" t="s">
        <v>1513</v>
      </c>
    </row>
    <row r="1911" spans="1:7">
      <c r="A1911" s="139">
        <v>1910</v>
      </c>
      <c r="B1911" s="139" t="s">
        <v>3882</v>
      </c>
      <c r="C1911" s="139" t="s">
        <v>3890</v>
      </c>
      <c r="D1911" s="139" t="s">
        <v>3891</v>
      </c>
      <c r="E1911" s="139" t="s">
        <v>2343</v>
      </c>
      <c r="F1911" s="139" t="s">
        <v>1572</v>
      </c>
      <c r="G1911" s="139" t="s">
        <v>2344</v>
      </c>
    </row>
    <row r="1912" spans="1:7">
      <c r="A1912" s="139">
        <v>1911</v>
      </c>
      <c r="B1912" s="139" t="s">
        <v>3882</v>
      </c>
      <c r="C1912" s="139" t="s">
        <v>3892</v>
      </c>
      <c r="D1912" s="139" t="s">
        <v>3893</v>
      </c>
      <c r="E1912" s="139" t="s">
        <v>2612</v>
      </c>
      <c r="F1912" s="139" t="s">
        <v>2613</v>
      </c>
      <c r="G1912" s="139" t="s">
        <v>2593</v>
      </c>
    </row>
    <row r="1913" spans="1:7">
      <c r="A1913" s="139">
        <v>1912</v>
      </c>
      <c r="B1913" s="139" t="s">
        <v>3882</v>
      </c>
      <c r="C1913" s="139" t="s">
        <v>3892</v>
      </c>
      <c r="D1913" s="139" t="s">
        <v>3893</v>
      </c>
      <c r="E1913" s="139" t="s">
        <v>1712</v>
      </c>
      <c r="F1913" s="139" t="s">
        <v>1561</v>
      </c>
      <c r="G1913" s="139" t="s">
        <v>1713</v>
      </c>
    </row>
    <row r="1914" spans="1:7">
      <c r="A1914" s="139">
        <v>1913</v>
      </c>
      <c r="B1914" s="139" t="s">
        <v>3882</v>
      </c>
      <c r="C1914" s="139" t="s">
        <v>3892</v>
      </c>
      <c r="D1914" s="139" t="s">
        <v>3893</v>
      </c>
      <c r="E1914" s="139" t="s">
        <v>1550</v>
      </c>
      <c r="F1914" s="139" t="s">
        <v>1551</v>
      </c>
      <c r="G1914" s="139" t="s">
        <v>1552</v>
      </c>
    </row>
    <row r="1915" spans="1:7">
      <c r="A1915" s="139">
        <v>1914</v>
      </c>
      <c r="B1915" s="139" t="s">
        <v>3882</v>
      </c>
      <c r="C1915" s="139" t="s">
        <v>3892</v>
      </c>
      <c r="D1915" s="139" t="s">
        <v>3893</v>
      </c>
      <c r="E1915" s="139" t="s">
        <v>1511</v>
      </c>
      <c r="F1915" s="139" t="s">
        <v>1512</v>
      </c>
      <c r="G1915" s="139" t="s">
        <v>1513</v>
      </c>
    </row>
    <row r="1916" spans="1:7">
      <c r="A1916" s="139">
        <v>1915</v>
      </c>
      <c r="B1916" s="139" t="s">
        <v>3882</v>
      </c>
      <c r="C1916" s="139" t="s">
        <v>3892</v>
      </c>
      <c r="D1916" s="139" t="s">
        <v>3893</v>
      </c>
      <c r="E1916" s="139" t="s">
        <v>2343</v>
      </c>
      <c r="F1916" s="139" t="s">
        <v>1572</v>
      </c>
      <c r="G1916" s="139" t="s">
        <v>2344</v>
      </c>
    </row>
    <row r="1917" spans="1:7">
      <c r="A1917" s="139">
        <v>1916</v>
      </c>
      <c r="B1917" s="139" t="s">
        <v>3882</v>
      </c>
      <c r="C1917" s="139" t="s">
        <v>3894</v>
      </c>
      <c r="D1917" s="139" t="s">
        <v>3895</v>
      </c>
      <c r="E1917" s="139" t="s">
        <v>1712</v>
      </c>
      <c r="F1917" s="139" t="s">
        <v>1561</v>
      </c>
      <c r="G1917" s="139" t="s">
        <v>1713</v>
      </c>
    </row>
    <row r="1918" spans="1:7">
      <c r="A1918" s="139">
        <v>1917</v>
      </c>
      <c r="B1918" s="139" t="s">
        <v>3882</v>
      </c>
      <c r="C1918" s="139" t="s">
        <v>3894</v>
      </c>
      <c r="D1918" s="139" t="s">
        <v>3895</v>
      </c>
      <c r="E1918" s="139" t="s">
        <v>1550</v>
      </c>
      <c r="F1918" s="139" t="s">
        <v>1551</v>
      </c>
      <c r="G1918" s="139" t="s">
        <v>1552</v>
      </c>
    </row>
    <row r="1919" spans="1:7">
      <c r="A1919" s="139">
        <v>1918</v>
      </c>
      <c r="B1919" s="139" t="s">
        <v>3882</v>
      </c>
      <c r="C1919" s="139" t="s">
        <v>3894</v>
      </c>
      <c r="D1919" s="139" t="s">
        <v>3895</v>
      </c>
      <c r="E1919" s="139" t="s">
        <v>1511</v>
      </c>
      <c r="F1919" s="139" t="s">
        <v>1512</v>
      </c>
      <c r="G1919" s="139" t="s">
        <v>1513</v>
      </c>
    </row>
    <row r="1920" spans="1:7">
      <c r="A1920" s="139">
        <v>1919</v>
      </c>
      <c r="B1920" s="139" t="s">
        <v>3882</v>
      </c>
      <c r="C1920" s="139" t="s">
        <v>3894</v>
      </c>
      <c r="D1920" s="139" t="s">
        <v>3895</v>
      </c>
      <c r="E1920" s="139" t="s">
        <v>2343</v>
      </c>
      <c r="F1920" s="139" t="s">
        <v>1572</v>
      </c>
      <c r="G1920" s="139" t="s">
        <v>2344</v>
      </c>
    </row>
    <row r="1921" spans="1:7">
      <c r="A1921" s="139">
        <v>1920</v>
      </c>
      <c r="B1921" s="139" t="s">
        <v>3896</v>
      </c>
      <c r="C1921" s="139" t="s">
        <v>3896</v>
      </c>
      <c r="D1921" s="139" t="s">
        <v>3897</v>
      </c>
      <c r="E1921" s="139" t="s">
        <v>1550</v>
      </c>
      <c r="F1921" s="139" t="s">
        <v>1551</v>
      </c>
      <c r="G1921" s="139" t="s">
        <v>1552</v>
      </c>
    </row>
    <row r="1922" spans="1:7">
      <c r="A1922" s="139">
        <v>1921</v>
      </c>
      <c r="B1922" s="139" t="s">
        <v>3896</v>
      </c>
      <c r="C1922" s="139" t="s">
        <v>3896</v>
      </c>
      <c r="D1922" s="139" t="s">
        <v>3897</v>
      </c>
      <c r="E1922" s="139" t="s">
        <v>1511</v>
      </c>
      <c r="F1922" s="139" t="s">
        <v>1512</v>
      </c>
      <c r="G1922" s="139" t="s">
        <v>1513</v>
      </c>
    </row>
    <row r="1923" spans="1:7">
      <c r="A1923" s="139">
        <v>1922</v>
      </c>
      <c r="B1923" s="139" t="s">
        <v>3896</v>
      </c>
      <c r="C1923" s="139" t="s">
        <v>3896</v>
      </c>
      <c r="D1923" s="139" t="s">
        <v>3897</v>
      </c>
      <c r="E1923" s="139" t="s">
        <v>2001</v>
      </c>
      <c r="F1923" s="139" t="s">
        <v>1554</v>
      </c>
      <c r="G1923" s="139" t="s">
        <v>2002</v>
      </c>
    </row>
    <row r="1924" spans="1:7">
      <c r="A1924" s="139">
        <v>1923</v>
      </c>
      <c r="B1924" s="139" t="s">
        <v>3896</v>
      </c>
      <c r="C1924" s="139" t="s">
        <v>3898</v>
      </c>
      <c r="D1924" s="139" t="s">
        <v>3899</v>
      </c>
      <c r="E1924" s="139" t="s">
        <v>2614</v>
      </c>
      <c r="F1924" s="139" t="s">
        <v>2615</v>
      </c>
      <c r="G1924" s="139" t="s">
        <v>1552</v>
      </c>
    </row>
    <row r="1925" spans="1:7">
      <c r="A1925" s="139">
        <v>1924</v>
      </c>
      <c r="B1925" s="139" t="s">
        <v>3896</v>
      </c>
      <c r="C1925" s="139" t="s">
        <v>3898</v>
      </c>
      <c r="D1925" s="139" t="s">
        <v>3899</v>
      </c>
      <c r="E1925" s="139" t="s">
        <v>1560</v>
      </c>
      <c r="F1925" s="139" t="s">
        <v>1561</v>
      </c>
      <c r="G1925" s="139" t="s">
        <v>1562</v>
      </c>
    </row>
    <row r="1926" spans="1:7">
      <c r="A1926" s="139">
        <v>1925</v>
      </c>
      <c r="B1926" s="139" t="s">
        <v>3896</v>
      </c>
      <c r="C1926" s="139" t="s">
        <v>3898</v>
      </c>
      <c r="D1926" s="139" t="s">
        <v>3899</v>
      </c>
      <c r="E1926" s="139" t="s">
        <v>1550</v>
      </c>
      <c r="F1926" s="139" t="s">
        <v>1551</v>
      </c>
      <c r="G1926" s="139" t="s">
        <v>1552</v>
      </c>
    </row>
    <row r="1927" spans="1:7">
      <c r="A1927" s="139">
        <v>1926</v>
      </c>
      <c r="B1927" s="139" t="s">
        <v>3896</v>
      </c>
      <c r="C1927" s="139" t="s">
        <v>3898</v>
      </c>
      <c r="D1927" s="139" t="s">
        <v>3899</v>
      </c>
      <c r="E1927" s="139" t="s">
        <v>1511</v>
      </c>
      <c r="F1927" s="139" t="s">
        <v>1512</v>
      </c>
      <c r="G1927" s="139" t="s">
        <v>1513</v>
      </c>
    </row>
    <row r="1928" spans="1:7">
      <c r="A1928" s="139">
        <v>1927</v>
      </c>
      <c r="B1928" s="139" t="s">
        <v>3896</v>
      </c>
      <c r="C1928" s="139" t="s">
        <v>3898</v>
      </c>
      <c r="D1928" s="139" t="s">
        <v>3899</v>
      </c>
      <c r="E1928" s="139" t="s">
        <v>2616</v>
      </c>
      <c r="F1928" s="139" t="s">
        <v>2617</v>
      </c>
      <c r="G1928" s="139" t="s">
        <v>2120</v>
      </c>
    </row>
    <row r="1929" spans="1:7">
      <c r="A1929" s="139">
        <v>1928</v>
      </c>
      <c r="B1929" s="139" t="s">
        <v>3896</v>
      </c>
      <c r="C1929" s="139" t="s">
        <v>3898</v>
      </c>
      <c r="D1929" s="139" t="s">
        <v>3899</v>
      </c>
      <c r="E1929" s="139" t="s">
        <v>2001</v>
      </c>
      <c r="F1929" s="139" t="s">
        <v>1554</v>
      </c>
      <c r="G1929" s="139" t="s">
        <v>2002</v>
      </c>
    </row>
    <row r="1930" spans="1:7">
      <c r="A1930" s="139">
        <v>1929</v>
      </c>
      <c r="B1930" s="139" t="s">
        <v>3896</v>
      </c>
      <c r="C1930" s="139" t="s">
        <v>3900</v>
      </c>
      <c r="D1930" s="139" t="s">
        <v>3901</v>
      </c>
      <c r="E1930" s="139" t="s">
        <v>1560</v>
      </c>
      <c r="F1930" s="139" t="s">
        <v>1561</v>
      </c>
      <c r="G1930" s="139" t="s">
        <v>1562</v>
      </c>
    </row>
    <row r="1931" spans="1:7">
      <c r="A1931" s="139">
        <v>1930</v>
      </c>
      <c r="B1931" s="139" t="s">
        <v>3896</v>
      </c>
      <c r="C1931" s="139" t="s">
        <v>3900</v>
      </c>
      <c r="D1931" s="139" t="s">
        <v>3901</v>
      </c>
      <c r="E1931" s="139" t="s">
        <v>1550</v>
      </c>
      <c r="F1931" s="139" t="s">
        <v>1551</v>
      </c>
      <c r="G1931" s="139" t="s">
        <v>1552</v>
      </c>
    </row>
    <row r="1932" spans="1:7">
      <c r="A1932" s="139">
        <v>1931</v>
      </c>
      <c r="B1932" s="139" t="s">
        <v>3896</v>
      </c>
      <c r="C1932" s="139" t="s">
        <v>3900</v>
      </c>
      <c r="D1932" s="139" t="s">
        <v>3901</v>
      </c>
      <c r="E1932" s="139" t="s">
        <v>1511</v>
      </c>
      <c r="F1932" s="139" t="s">
        <v>1512</v>
      </c>
      <c r="G1932" s="139" t="s">
        <v>1513</v>
      </c>
    </row>
    <row r="1933" spans="1:7">
      <c r="A1933" s="139">
        <v>1932</v>
      </c>
      <c r="B1933" s="139" t="s">
        <v>3896</v>
      </c>
      <c r="C1933" s="139" t="s">
        <v>3900</v>
      </c>
      <c r="D1933" s="139" t="s">
        <v>3901</v>
      </c>
      <c r="E1933" s="139" t="s">
        <v>2616</v>
      </c>
      <c r="F1933" s="139" t="s">
        <v>2617</v>
      </c>
      <c r="G1933" s="139" t="s">
        <v>2120</v>
      </c>
    </row>
    <row r="1934" spans="1:7">
      <c r="A1934" s="139">
        <v>1933</v>
      </c>
      <c r="B1934" s="139" t="s">
        <v>3896</v>
      </c>
      <c r="C1934" s="139" t="s">
        <v>3900</v>
      </c>
      <c r="D1934" s="139" t="s">
        <v>3901</v>
      </c>
      <c r="E1934" s="139" t="s">
        <v>2001</v>
      </c>
      <c r="F1934" s="139" t="s">
        <v>1554</v>
      </c>
      <c r="G1934" s="139" t="s">
        <v>2002</v>
      </c>
    </row>
    <row r="1935" spans="1:7">
      <c r="A1935" s="139">
        <v>1934</v>
      </c>
      <c r="B1935" s="139" t="s">
        <v>3896</v>
      </c>
      <c r="C1935" s="139" t="s">
        <v>3902</v>
      </c>
      <c r="D1935" s="139" t="s">
        <v>3903</v>
      </c>
      <c r="E1935" s="139" t="s">
        <v>2618</v>
      </c>
      <c r="F1935" s="139" t="s">
        <v>2619</v>
      </c>
      <c r="G1935" s="139" t="s">
        <v>1552</v>
      </c>
    </row>
    <row r="1936" spans="1:7">
      <c r="A1936" s="139">
        <v>1935</v>
      </c>
      <c r="B1936" s="139" t="s">
        <v>3896</v>
      </c>
      <c r="C1936" s="139" t="s">
        <v>3902</v>
      </c>
      <c r="D1936" s="139" t="s">
        <v>3903</v>
      </c>
      <c r="E1936" s="139" t="s">
        <v>1560</v>
      </c>
      <c r="F1936" s="139" t="s">
        <v>1561</v>
      </c>
      <c r="G1936" s="139" t="s">
        <v>1562</v>
      </c>
    </row>
    <row r="1937" spans="1:7">
      <c r="A1937" s="139">
        <v>1936</v>
      </c>
      <c r="B1937" s="139" t="s">
        <v>3896</v>
      </c>
      <c r="C1937" s="139" t="s">
        <v>3902</v>
      </c>
      <c r="D1937" s="139" t="s">
        <v>3903</v>
      </c>
      <c r="E1937" s="139" t="s">
        <v>1550</v>
      </c>
      <c r="F1937" s="139" t="s">
        <v>1551</v>
      </c>
      <c r="G1937" s="139" t="s">
        <v>1552</v>
      </c>
    </row>
    <row r="1938" spans="1:7">
      <c r="A1938" s="139">
        <v>1937</v>
      </c>
      <c r="B1938" s="139" t="s">
        <v>3896</v>
      </c>
      <c r="C1938" s="139" t="s">
        <v>3902</v>
      </c>
      <c r="D1938" s="139" t="s">
        <v>3903</v>
      </c>
      <c r="E1938" s="139" t="s">
        <v>1511</v>
      </c>
      <c r="F1938" s="139" t="s">
        <v>1512</v>
      </c>
      <c r="G1938" s="139" t="s">
        <v>1513</v>
      </c>
    </row>
    <row r="1939" spans="1:7">
      <c r="A1939" s="139">
        <v>1938</v>
      </c>
      <c r="B1939" s="139" t="s">
        <v>3896</v>
      </c>
      <c r="C1939" s="139" t="s">
        <v>3902</v>
      </c>
      <c r="D1939" s="139" t="s">
        <v>3903</v>
      </c>
      <c r="E1939" s="139" t="s">
        <v>2616</v>
      </c>
      <c r="F1939" s="139" t="s">
        <v>2617</v>
      </c>
      <c r="G1939" s="139" t="s">
        <v>2120</v>
      </c>
    </row>
    <row r="1940" spans="1:7">
      <c r="A1940" s="139">
        <v>1939</v>
      </c>
      <c r="B1940" s="139" t="s">
        <v>3896</v>
      </c>
      <c r="C1940" s="139" t="s">
        <v>3902</v>
      </c>
      <c r="D1940" s="139" t="s">
        <v>3903</v>
      </c>
      <c r="E1940" s="139" t="s">
        <v>2001</v>
      </c>
      <c r="F1940" s="139" t="s">
        <v>1554</v>
      </c>
      <c r="G1940" s="139" t="s">
        <v>2002</v>
      </c>
    </row>
    <row r="1941" spans="1:7">
      <c r="A1941" s="139">
        <v>1940</v>
      </c>
      <c r="B1941" s="139" t="s">
        <v>3896</v>
      </c>
      <c r="C1941" s="139" t="s">
        <v>3904</v>
      </c>
      <c r="D1941" s="139" t="s">
        <v>3905</v>
      </c>
      <c r="E1941" s="139" t="s">
        <v>1560</v>
      </c>
      <c r="F1941" s="139" t="s">
        <v>1561</v>
      </c>
      <c r="G1941" s="139" t="s">
        <v>1562</v>
      </c>
    </row>
    <row r="1942" spans="1:7">
      <c r="A1942" s="139">
        <v>1941</v>
      </c>
      <c r="B1942" s="139" t="s">
        <v>3896</v>
      </c>
      <c r="C1942" s="139" t="s">
        <v>3904</v>
      </c>
      <c r="D1942" s="139" t="s">
        <v>3905</v>
      </c>
      <c r="E1942" s="139" t="s">
        <v>1550</v>
      </c>
      <c r="F1942" s="139" t="s">
        <v>1551</v>
      </c>
      <c r="G1942" s="139" t="s">
        <v>1552</v>
      </c>
    </row>
    <row r="1943" spans="1:7">
      <c r="A1943" s="139">
        <v>1942</v>
      </c>
      <c r="B1943" s="139" t="s">
        <v>3896</v>
      </c>
      <c r="C1943" s="139" t="s">
        <v>3904</v>
      </c>
      <c r="D1943" s="139" t="s">
        <v>3905</v>
      </c>
      <c r="E1943" s="139" t="s">
        <v>1511</v>
      </c>
      <c r="F1943" s="139" t="s">
        <v>1512</v>
      </c>
      <c r="G1943" s="139" t="s">
        <v>1513</v>
      </c>
    </row>
    <row r="1944" spans="1:7">
      <c r="A1944" s="139">
        <v>1943</v>
      </c>
      <c r="B1944" s="139" t="s">
        <v>3896</v>
      </c>
      <c r="C1944" s="139" t="s">
        <v>3904</v>
      </c>
      <c r="D1944" s="139" t="s">
        <v>3905</v>
      </c>
      <c r="E1944" s="139" t="s">
        <v>2616</v>
      </c>
      <c r="F1944" s="139" t="s">
        <v>2617</v>
      </c>
      <c r="G1944" s="139" t="s">
        <v>2120</v>
      </c>
    </row>
    <row r="1945" spans="1:7">
      <c r="A1945" s="139">
        <v>1944</v>
      </c>
      <c r="B1945" s="139" t="s">
        <v>3896</v>
      </c>
      <c r="C1945" s="139" t="s">
        <v>3904</v>
      </c>
      <c r="D1945" s="139" t="s">
        <v>3905</v>
      </c>
      <c r="E1945" s="139" t="s">
        <v>2001</v>
      </c>
      <c r="F1945" s="139" t="s">
        <v>1554</v>
      </c>
      <c r="G1945" s="139" t="s">
        <v>2002</v>
      </c>
    </row>
    <row r="1946" spans="1:7">
      <c r="A1946" s="139">
        <v>1945</v>
      </c>
      <c r="B1946" s="139" t="s">
        <v>3896</v>
      </c>
      <c r="C1946" s="139" t="s">
        <v>3906</v>
      </c>
      <c r="D1946" s="139" t="s">
        <v>3907</v>
      </c>
      <c r="E1946" s="139" t="s">
        <v>1560</v>
      </c>
      <c r="F1946" s="139" t="s">
        <v>1561</v>
      </c>
      <c r="G1946" s="139" t="s">
        <v>1562</v>
      </c>
    </row>
    <row r="1947" spans="1:7">
      <c r="A1947" s="139">
        <v>1946</v>
      </c>
      <c r="B1947" s="139" t="s">
        <v>3896</v>
      </c>
      <c r="C1947" s="139" t="s">
        <v>3906</v>
      </c>
      <c r="D1947" s="139" t="s">
        <v>3907</v>
      </c>
      <c r="E1947" s="139" t="s">
        <v>1550</v>
      </c>
      <c r="F1947" s="139" t="s">
        <v>1551</v>
      </c>
      <c r="G1947" s="139" t="s">
        <v>1552</v>
      </c>
    </row>
    <row r="1948" spans="1:7">
      <c r="A1948" s="139">
        <v>1947</v>
      </c>
      <c r="B1948" s="139" t="s">
        <v>3896</v>
      </c>
      <c r="C1948" s="139" t="s">
        <v>3906</v>
      </c>
      <c r="D1948" s="139" t="s">
        <v>3907</v>
      </c>
      <c r="E1948" s="139" t="s">
        <v>1511</v>
      </c>
      <c r="F1948" s="139" t="s">
        <v>1512</v>
      </c>
      <c r="G1948" s="139" t="s">
        <v>1513</v>
      </c>
    </row>
    <row r="1949" spans="1:7">
      <c r="A1949" s="139">
        <v>1948</v>
      </c>
      <c r="B1949" s="139" t="s">
        <v>3896</v>
      </c>
      <c r="C1949" s="139" t="s">
        <v>3906</v>
      </c>
      <c r="D1949" s="139" t="s">
        <v>3907</v>
      </c>
      <c r="E1949" s="139" t="s">
        <v>2616</v>
      </c>
      <c r="F1949" s="139" t="s">
        <v>2617</v>
      </c>
      <c r="G1949" s="139" t="s">
        <v>2120</v>
      </c>
    </row>
    <row r="1950" spans="1:7">
      <c r="A1950" s="139">
        <v>1949</v>
      </c>
      <c r="B1950" s="139" t="s">
        <v>3896</v>
      </c>
      <c r="C1950" s="139" t="s">
        <v>3906</v>
      </c>
      <c r="D1950" s="139" t="s">
        <v>3907</v>
      </c>
      <c r="E1950" s="139" t="s">
        <v>2001</v>
      </c>
      <c r="F1950" s="139" t="s">
        <v>1554</v>
      </c>
      <c r="G1950" s="139" t="s">
        <v>2002</v>
      </c>
    </row>
    <row r="1951" spans="1:7">
      <c r="A1951" s="139">
        <v>1950</v>
      </c>
      <c r="B1951" s="139" t="s">
        <v>3896</v>
      </c>
      <c r="C1951" s="139" t="s">
        <v>3908</v>
      </c>
      <c r="D1951" s="139" t="s">
        <v>3909</v>
      </c>
      <c r="E1951" s="139" t="s">
        <v>2620</v>
      </c>
      <c r="F1951" s="139" t="s">
        <v>2621</v>
      </c>
      <c r="G1951" s="139" t="s">
        <v>1552</v>
      </c>
    </row>
    <row r="1952" spans="1:7">
      <c r="A1952" s="139">
        <v>1951</v>
      </c>
      <c r="B1952" s="139" t="s">
        <v>3896</v>
      </c>
      <c r="C1952" s="139" t="s">
        <v>3908</v>
      </c>
      <c r="D1952" s="139" t="s">
        <v>3909</v>
      </c>
      <c r="E1952" s="139" t="s">
        <v>2622</v>
      </c>
      <c r="F1952" s="139" t="s">
        <v>2623</v>
      </c>
      <c r="G1952" s="139" t="s">
        <v>2624</v>
      </c>
    </row>
    <row r="1953" spans="1:7">
      <c r="A1953" s="139">
        <v>1952</v>
      </c>
      <c r="B1953" s="139" t="s">
        <v>3896</v>
      </c>
      <c r="C1953" s="139" t="s">
        <v>3908</v>
      </c>
      <c r="D1953" s="139" t="s">
        <v>3909</v>
      </c>
      <c r="E1953" s="139" t="s">
        <v>1560</v>
      </c>
      <c r="F1953" s="139" t="s">
        <v>1561</v>
      </c>
      <c r="G1953" s="139" t="s">
        <v>1562</v>
      </c>
    </row>
    <row r="1954" spans="1:7">
      <c r="A1954" s="139">
        <v>1953</v>
      </c>
      <c r="B1954" s="139" t="s">
        <v>3896</v>
      </c>
      <c r="C1954" s="139" t="s">
        <v>3908</v>
      </c>
      <c r="D1954" s="139" t="s">
        <v>3909</v>
      </c>
      <c r="E1954" s="139" t="s">
        <v>2625</v>
      </c>
      <c r="F1954" s="139" t="s">
        <v>2626</v>
      </c>
      <c r="G1954" s="139" t="s">
        <v>1552</v>
      </c>
    </row>
    <row r="1955" spans="1:7">
      <c r="A1955" s="139">
        <v>1954</v>
      </c>
      <c r="B1955" s="139" t="s">
        <v>3896</v>
      </c>
      <c r="C1955" s="139" t="s">
        <v>3908</v>
      </c>
      <c r="D1955" s="139" t="s">
        <v>3909</v>
      </c>
      <c r="E1955" s="139" t="s">
        <v>1550</v>
      </c>
      <c r="F1955" s="139" t="s">
        <v>1551</v>
      </c>
      <c r="G1955" s="139" t="s">
        <v>1552</v>
      </c>
    </row>
    <row r="1956" spans="1:7">
      <c r="A1956" s="139">
        <v>1955</v>
      </c>
      <c r="B1956" s="139" t="s">
        <v>3896</v>
      </c>
      <c r="C1956" s="139" t="s">
        <v>3908</v>
      </c>
      <c r="D1956" s="139" t="s">
        <v>3909</v>
      </c>
      <c r="E1956" s="139" t="s">
        <v>1511</v>
      </c>
      <c r="F1956" s="139" t="s">
        <v>1512</v>
      </c>
      <c r="G1956" s="139" t="s">
        <v>1513</v>
      </c>
    </row>
    <row r="1957" spans="1:7">
      <c r="A1957" s="139">
        <v>1956</v>
      </c>
      <c r="B1957" s="139" t="s">
        <v>3896</v>
      </c>
      <c r="C1957" s="139" t="s">
        <v>3908</v>
      </c>
      <c r="D1957" s="139" t="s">
        <v>3909</v>
      </c>
      <c r="E1957" s="139" t="s">
        <v>2616</v>
      </c>
      <c r="F1957" s="139" t="s">
        <v>2617</v>
      </c>
      <c r="G1957" s="139" t="s">
        <v>2120</v>
      </c>
    </row>
    <row r="1958" spans="1:7">
      <c r="A1958" s="139">
        <v>1957</v>
      </c>
      <c r="B1958" s="139" t="s">
        <v>3896</v>
      </c>
      <c r="C1958" s="139" t="s">
        <v>3908</v>
      </c>
      <c r="D1958" s="139" t="s">
        <v>3909</v>
      </c>
      <c r="E1958" s="139" t="s">
        <v>2627</v>
      </c>
      <c r="F1958" s="139" t="s">
        <v>2247</v>
      </c>
      <c r="G1958" s="139" t="s">
        <v>2628</v>
      </c>
    </row>
    <row r="1959" spans="1:7">
      <c r="A1959" s="139">
        <v>1958</v>
      </c>
      <c r="B1959" s="139" t="s">
        <v>3896</v>
      </c>
      <c r="C1959" s="139" t="s">
        <v>3908</v>
      </c>
      <c r="D1959" s="139" t="s">
        <v>3909</v>
      </c>
      <c r="E1959" s="139" t="s">
        <v>2629</v>
      </c>
      <c r="F1959" s="139" t="s">
        <v>2630</v>
      </c>
      <c r="G1959" s="139" t="s">
        <v>1805</v>
      </c>
    </row>
    <row r="1960" spans="1:7">
      <c r="A1960" s="139">
        <v>1959</v>
      </c>
      <c r="B1960" s="139" t="s">
        <v>3896</v>
      </c>
      <c r="C1960" s="139" t="s">
        <v>3908</v>
      </c>
      <c r="D1960" s="139" t="s">
        <v>3909</v>
      </c>
      <c r="E1960" s="139" t="s">
        <v>2001</v>
      </c>
      <c r="F1960" s="139" t="s">
        <v>1554</v>
      </c>
      <c r="G1960" s="139" t="s">
        <v>2002</v>
      </c>
    </row>
    <row r="1961" spans="1:7">
      <c r="A1961" s="139">
        <v>1960</v>
      </c>
      <c r="B1961" s="139" t="s">
        <v>3896</v>
      </c>
      <c r="C1961" s="139" t="s">
        <v>3910</v>
      </c>
      <c r="D1961" s="139" t="s">
        <v>3911</v>
      </c>
      <c r="E1961" s="139" t="s">
        <v>2631</v>
      </c>
      <c r="F1961" s="139" t="s">
        <v>2632</v>
      </c>
      <c r="G1961" s="139" t="s">
        <v>1552</v>
      </c>
    </row>
    <row r="1962" spans="1:7">
      <c r="A1962" s="139">
        <v>1961</v>
      </c>
      <c r="B1962" s="139" t="s">
        <v>3896</v>
      </c>
      <c r="C1962" s="139" t="s">
        <v>3910</v>
      </c>
      <c r="D1962" s="139" t="s">
        <v>3911</v>
      </c>
      <c r="E1962" s="139" t="s">
        <v>1560</v>
      </c>
      <c r="F1962" s="139" t="s">
        <v>1561</v>
      </c>
      <c r="G1962" s="139" t="s">
        <v>1562</v>
      </c>
    </row>
    <row r="1963" spans="1:7">
      <c r="A1963" s="139">
        <v>1962</v>
      </c>
      <c r="B1963" s="139" t="s">
        <v>3896</v>
      </c>
      <c r="C1963" s="139" t="s">
        <v>3910</v>
      </c>
      <c r="D1963" s="139" t="s">
        <v>3911</v>
      </c>
      <c r="E1963" s="139" t="s">
        <v>1550</v>
      </c>
      <c r="F1963" s="139" t="s">
        <v>1551</v>
      </c>
      <c r="G1963" s="139" t="s">
        <v>1552</v>
      </c>
    </row>
    <row r="1964" spans="1:7">
      <c r="A1964" s="139">
        <v>1963</v>
      </c>
      <c r="B1964" s="139" t="s">
        <v>3896</v>
      </c>
      <c r="C1964" s="139" t="s">
        <v>3910</v>
      </c>
      <c r="D1964" s="139" t="s">
        <v>3911</v>
      </c>
      <c r="E1964" s="139" t="s">
        <v>1511</v>
      </c>
      <c r="F1964" s="139" t="s">
        <v>1512</v>
      </c>
      <c r="G1964" s="139" t="s">
        <v>1513</v>
      </c>
    </row>
    <row r="1965" spans="1:7">
      <c r="A1965" s="139">
        <v>1964</v>
      </c>
      <c r="B1965" s="139" t="s">
        <v>3896</v>
      </c>
      <c r="C1965" s="139" t="s">
        <v>3910</v>
      </c>
      <c r="D1965" s="139" t="s">
        <v>3911</v>
      </c>
      <c r="E1965" s="139" t="s">
        <v>2616</v>
      </c>
      <c r="F1965" s="139" t="s">
        <v>2617</v>
      </c>
      <c r="G1965" s="139" t="s">
        <v>2120</v>
      </c>
    </row>
    <row r="1966" spans="1:7">
      <c r="A1966" s="139">
        <v>1965</v>
      </c>
      <c r="B1966" s="139" t="s">
        <v>3896</v>
      </c>
      <c r="C1966" s="139" t="s">
        <v>3910</v>
      </c>
      <c r="D1966" s="139" t="s">
        <v>3911</v>
      </c>
      <c r="E1966" s="139" t="s">
        <v>2001</v>
      </c>
      <c r="F1966" s="139" t="s">
        <v>1554</v>
      </c>
      <c r="G1966" s="139" t="s">
        <v>2002</v>
      </c>
    </row>
    <row r="1967" spans="1:7">
      <c r="A1967" s="139">
        <v>1966</v>
      </c>
      <c r="B1967" s="139" t="s">
        <v>3896</v>
      </c>
      <c r="C1967" s="139" t="s">
        <v>3912</v>
      </c>
      <c r="D1967" s="139" t="s">
        <v>3913</v>
      </c>
      <c r="E1967" s="139" t="s">
        <v>1560</v>
      </c>
      <c r="F1967" s="139" t="s">
        <v>1561</v>
      </c>
      <c r="G1967" s="139" t="s">
        <v>1562</v>
      </c>
    </row>
    <row r="1968" spans="1:7">
      <c r="A1968" s="139">
        <v>1967</v>
      </c>
      <c r="B1968" s="139" t="s">
        <v>3896</v>
      </c>
      <c r="C1968" s="139" t="s">
        <v>3912</v>
      </c>
      <c r="D1968" s="139" t="s">
        <v>3913</v>
      </c>
      <c r="E1968" s="139" t="s">
        <v>1550</v>
      </c>
      <c r="F1968" s="139" t="s">
        <v>1551</v>
      </c>
      <c r="G1968" s="139" t="s">
        <v>1552</v>
      </c>
    </row>
    <row r="1969" spans="1:7">
      <c r="A1969" s="139">
        <v>1968</v>
      </c>
      <c r="B1969" s="139" t="s">
        <v>3896</v>
      </c>
      <c r="C1969" s="139" t="s">
        <v>3912</v>
      </c>
      <c r="D1969" s="139" t="s">
        <v>3913</v>
      </c>
      <c r="E1969" s="139" t="s">
        <v>1511</v>
      </c>
      <c r="F1969" s="139" t="s">
        <v>1512</v>
      </c>
      <c r="G1969" s="139" t="s">
        <v>1513</v>
      </c>
    </row>
    <row r="1970" spans="1:7">
      <c r="A1970" s="139">
        <v>1969</v>
      </c>
      <c r="B1970" s="139" t="s">
        <v>3896</v>
      </c>
      <c r="C1970" s="139" t="s">
        <v>3912</v>
      </c>
      <c r="D1970" s="139" t="s">
        <v>3913</v>
      </c>
      <c r="E1970" s="139" t="s">
        <v>2616</v>
      </c>
      <c r="F1970" s="139" t="s">
        <v>2617</v>
      </c>
      <c r="G1970" s="139" t="s">
        <v>2120</v>
      </c>
    </row>
    <row r="1971" spans="1:7">
      <c r="A1971" s="139">
        <v>1970</v>
      </c>
      <c r="B1971" s="139" t="s">
        <v>3896</v>
      </c>
      <c r="C1971" s="139" t="s">
        <v>3912</v>
      </c>
      <c r="D1971" s="139" t="s">
        <v>3913</v>
      </c>
      <c r="E1971" s="139" t="s">
        <v>2001</v>
      </c>
      <c r="F1971" s="139" t="s">
        <v>1554</v>
      </c>
      <c r="G1971" s="139" t="s">
        <v>2002</v>
      </c>
    </row>
    <row r="1972" spans="1:7">
      <c r="A1972" s="139">
        <v>1971</v>
      </c>
      <c r="B1972" s="139" t="s">
        <v>3896</v>
      </c>
      <c r="C1972" s="139" t="s">
        <v>3914</v>
      </c>
      <c r="D1972" s="139" t="s">
        <v>3915</v>
      </c>
      <c r="E1972" s="139" t="s">
        <v>2633</v>
      </c>
      <c r="F1972" s="139" t="s">
        <v>2634</v>
      </c>
      <c r="G1972" s="139" t="s">
        <v>1552</v>
      </c>
    </row>
    <row r="1973" spans="1:7">
      <c r="A1973" s="139">
        <v>1972</v>
      </c>
      <c r="B1973" s="139" t="s">
        <v>3896</v>
      </c>
      <c r="C1973" s="139" t="s">
        <v>3914</v>
      </c>
      <c r="D1973" s="139" t="s">
        <v>3915</v>
      </c>
      <c r="E1973" s="139" t="s">
        <v>1560</v>
      </c>
      <c r="F1973" s="139" t="s">
        <v>1561</v>
      </c>
      <c r="G1973" s="139" t="s">
        <v>1562</v>
      </c>
    </row>
    <row r="1974" spans="1:7">
      <c r="A1974" s="139">
        <v>1973</v>
      </c>
      <c r="B1974" s="139" t="s">
        <v>3896</v>
      </c>
      <c r="C1974" s="139" t="s">
        <v>3914</v>
      </c>
      <c r="D1974" s="139" t="s">
        <v>3915</v>
      </c>
      <c r="E1974" s="139" t="s">
        <v>1550</v>
      </c>
      <c r="F1974" s="139" t="s">
        <v>1551</v>
      </c>
      <c r="G1974" s="139" t="s">
        <v>1552</v>
      </c>
    </row>
    <row r="1975" spans="1:7">
      <c r="A1975" s="139">
        <v>1974</v>
      </c>
      <c r="B1975" s="139" t="s">
        <v>3896</v>
      </c>
      <c r="C1975" s="139" t="s">
        <v>3914</v>
      </c>
      <c r="D1975" s="139" t="s">
        <v>3915</v>
      </c>
      <c r="E1975" s="139" t="s">
        <v>1511</v>
      </c>
      <c r="F1975" s="139" t="s">
        <v>1512</v>
      </c>
      <c r="G1975" s="139" t="s">
        <v>1513</v>
      </c>
    </row>
    <row r="1976" spans="1:7">
      <c r="A1976" s="139">
        <v>1975</v>
      </c>
      <c r="B1976" s="139" t="s">
        <v>3896</v>
      </c>
      <c r="C1976" s="139" t="s">
        <v>3914</v>
      </c>
      <c r="D1976" s="139" t="s">
        <v>3915</v>
      </c>
      <c r="E1976" s="139" t="s">
        <v>2616</v>
      </c>
      <c r="F1976" s="139" t="s">
        <v>2617</v>
      </c>
      <c r="G1976" s="139" t="s">
        <v>2120</v>
      </c>
    </row>
    <row r="1977" spans="1:7">
      <c r="A1977" s="139">
        <v>1976</v>
      </c>
      <c r="B1977" s="139" t="s">
        <v>3896</v>
      </c>
      <c r="C1977" s="139" t="s">
        <v>3914</v>
      </c>
      <c r="D1977" s="139" t="s">
        <v>3915</v>
      </c>
      <c r="E1977" s="139" t="s">
        <v>2001</v>
      </c>
      <c r="F1977" s="139" t="s">
        <v>1554</v>
      </c>
      <c r="G1977" s="139" t="s">
        <v>2002</v>
      </c>
    </row>
    <row r="1978" spans="1:7">
      <c r="A1978" s="139">
        <v>1977</v>
      </c>
      <c r="B1978" s="139" t="s">
        <v>3896</v>
      </c>
      <c r="C1978" s="139" t="s">
        <v>3916</v>
      </c>
      <c r="D1978" s="139" t="s">
        <v>3917</v>
      </c>
      <c r="E1978" s="139" t="s">
        <v>2635</v>
      </c>
      <c r="F1978" s="139" t="s">
        <v>2636</v>
      </c>
      <c r="G1978" s="139" t="s">
        <v>1552</v>
      </c>
    </row>
    <row r="1979" spans="1:7">
      <c r="A1979" s="139">
        <v>1978</v>
      </c>
      <c r="B1979" s="139" t="s">
        <v>3896</v>
      </c>
      <c r="C1979" s="139" t="s">
        <v>3916</v>
      </c>
      <c r="D1979" s="139" t="s">
        <v>3917</v>
      </c>
      <c r="E1979" s="139" t="s">
        <v>1560</v>
      </c>
      <c r="F1979" s="139" t="s">
        <v>1561</v>
      </c>
      <c r="G1979" s="139" t="s">
        <v>1562</v>
      </c>
    </row>
    <row r="1980" spans="1:7">
      <c r="A1980" s="139">
        <v>1979</v>
      </c>
      <c r="B1980" s="139" t="s">
        <v>3896</v>
      </c>
      <c r="C1980" s="139" t="s">
        <v>3916</v>
      </c>
      <c r="D1980" s="139" t="s">
        <v>3917</v>
      </c>
      <c r="E1980" s="139" t="s">
        <v>1550</v>
      </c>
      <c r="F1980" s="139" t="s">
        <v>1551</v>
      </c>
      <c r="G1980" s="139" t="s">
        <v>1552</v>
      </c>
    </row>
    <row r="1981" spans="1:7">
      <c r="A1981" s="139">
        <v>1980</v>
      </c>
      <c r="B1981" s="139" t="s">
        <v>3896</v>
      </c>
      <c r="C1981" s="139" t="s">
        <v>3916</v>
      </c>
      <c r="D1981" s="139" t="s">
        <v>3917</v>
      </c>
      <c r="E1981" s="139" t="s">
        <v>1511</v>
      </c>
      <c r="F1981" s="139" t="s">
        <v>1512</v>
      </c>
      <c r="G1981" s="139" t="s">
        <v>1513</v>
      </c>
    </row>
    <row r="1982" spans="1:7">
      <c r="A1982" s="139">
        <v>1981</v>
      </c>
      <c r="B1982" s="139" t="s">
        <v>3896</v>
      </c>
      <c r="C1982" s="139" t="s">
        <v>3916</v>
      </c>
      <c r="D1982" s="139" t="s">
        <v>3917</v>
      </c>
      <c r="E1982" s="139" t="s">
        <v>2616</v>
      </c>
      <c r="F1982" s="139" t="s">
        <v>2617</v>
      </c>
      <c r="G1982" s="139" t="s">
        <v>2120</v>
      </c>
    </row>
    <row r="1983" spans="1:7">
      <c r="A1983" s="139">
        <v>1982</v>
      </c>
      <c r="B1983" s="139" t="s">
        <v>3896</v>
      </c>
      <c r="C1983" s="139" t="s">
        <v>3916</v>
      </c>
      <c r="D1983" s="139" t="s">
        <v>3917</v>
      </c>
      <c r="E1983" s="139" t="s">
        <v>2001</v>
      </c>
      <c r="F1983" s="139" t="s">
        <v>1554</v>
      </c>
      <c r="G1983" s="139" t="s">
        <v>2002</v>
      </c>
    </row>
    <row r="1984" spans="1:7">
      <c r="A1984" s="139">
        <v>1983</v>
      </c>
      <c r="B1984" s="139" t="s">
        <v>3896</v>
      </c>
      <c r="C1984" s="139" t="s">
        <v>3918</v>
      </c>
      <c r="D1984" s="139" t="s">
        <v>3919</v>
      </c>
      <c r="E1984" s="139" t="s">
        <v>1560</v>
      </c>
      <c r="F1984" s="139" t="s">
        <v>1561</v>
      </c>
      <c r="G1984" s="139" t="s">
        <v>1562</v>
      </c>
    </row>
    <row r="1985" spans="1:7">
      <c r="A1985" s="139">
        <v>1984</v>
      </c>
      <c r="B1985" s="139" t="s">
        <v>3896</v>
      </c>
      <c r="C1985" s="139" t="s">
        <v>3918</v>
      </c>
      <c r="D1985" s="139" t="s">
        <v>3919</v>
      </c>
      <c r="E1985" s="139" t="s">
        <v>1550</v>
      </c>
      <c r="F1985" s="139" t="s">
        <v>1551</v>
      </c>
      <c r="G1985" s="139" t="s">
        <v>1552</v>
      </c>
    </row>
    <row r="1986" spans="1:7">
      <c r="A1986" s="139">
        <v>1985</v>
      </c>
      <c r="B1986" s="139" t="s">
        <v>3896</v>
      </c>
      <c r="C1986" s="139" t="s">
        <v>3918</v>
      </c>
      <c r="D1986" s="139" t="s">
        <v>3919</v>
      </c>
      <c r="E1986" s="139" t="s">
        <v>1511</v>
      </c>
      <c r="F1986" s="139" t="s">
        <v>1512</v>
      </c>
      <c r="G1986" s="139" t="s">
        <v>1513</v>
      </c>
    </row>
    <row r="1987" spans="1:7">
      <c r="A1987" s="139">
        <v>1986</v>
      </c>
      <c r="B1987" s="139" t="s">
        <v>3896</v>
      </c>
      <c r="C1987" s="139" t="s">
        <v>3918</v>
      </c>
      <c r="D1987" s="139" t="s">
        <v>3919</v>
      </c>
      <c r="E1987" s="139" t="s">
        <v>2616</v>
      </c>
      <c r="F1987" s="139" t="s">
        <v>2617</v>
      </c>
      <c r="G1987" s="139" t="s">
        <v>2120</v>
      </c>
    </row>
    <row r="1988" spans="1:7">
      <c r="A1988" s="139">
        <v>1987</v>
      </c>
      <c r="B1988" s="139" t="s">
        <v>3896</v>
      </c>
      <c r="C1988" s="139" t="s">
        <v>3918</v>
      </c>
      <c r="D1988" s="139" t="s">
        <v>3919</v>
      </c>
      <c r="E1988" s="139" t="s">
        <v>2637</v>
      </c>
      <c r="F1988" s="139" t="s">
        <v>2638</v>
      </c>
      <c r="G1988" s="139" t="s">
        <v>2008</v>
      </c>
    </row>
    <row r="1989" spans="1:7">
      <c r="A1989" s="139">
        <v>1988</v>
      </c>
      <c r="B1989" s="139" t="s">
        <v>3896</v>
      </c>
      <c r="C1989" s="139" t="s">
        <v>3918</v>
      </c>
      <c r="D1989" s="139" t="s">
        <v>3919</v>
      </c>
      <c r="E1989" s="139" t="s">
        <v>2001</v>
      </c>
      <c r="F1989" s="139" t="s">
        <v>1554</v>
      </c>
      <c r="G1989" s="139" t="s">
        <v>2002</v>
      </c>
    </row>
    <row r="1990" spans="1:7">
      <c r="A1990" s="139">
        <v>1989</v>
      </c>
      <c r="B1990" s="139" t="s">
        <v>3920</v>
      </c>
      <c r="C1990" s="139" t="s">
        <v>3920</v>
      </c>
      <c r="D1990" s="139" t="s">
        <v>3921</v>
      </c>
      <c r="E1990" s="139" t="s">
        <v>2639</v>
      </c>
      <c r="F1990" s="139" t="s">
        <v>2640</v>
      </c>
      <c r="G1990" s="139" t="s">
        <v>2641</v>
      </c>
    </row>
    <row r="1991" spans="1:7">
      <c r="A1991" s="139">
        <v>1990</v>
      </c>
      <c r="B1991" s="139" t="s">
        <v>3920</v>
      </c>
      <c r="C1991" s="139" t="s">
        <v>3920</v>
      </c>
      <c r="D1991" s="139" t="s">
        <v>3921</v>
      </c>
      <c r="E1991" s="139" t="s">
        <v>1753</v>
      </c>
      <c r="F1991" s="139" t="s">
        <v>1754</v>
      </c>
      <c r="G1991" s="139" t="s">
        <v>1755</v>
      </c>
    </row>
    <row r="1992" spans="1:7">
      <c r="A1992" s="139">
        <v>1991</v>
      </c>
      <c r="B1992" s="139" t="s">
        <v>3920</v>
      </c>
      <c r="C1992" s="139" t="s">
        <v>3920</v>
      </c>
      <c r="D1992" s="139" t="s">
        <v>3921</v>
      </c>
      <c r="E1992" s="139" t="s">
        <v>1511</v>
      </c>
      <c r="F1992" s="139" t="s">
        <v>1512</v>
      </c>
      <c r="G1992" s="139" t="s">
        <v>1513</v>
      </c>
    </row>
    <row r="1993" spans="1:7">
      <c r="A1993" s="139">
        <v>1992</v>
      </c>
      <c r="B1993" s="139" t="s">
        <v>3920</v>
      </c>
      <c r="C1993" s="139" t="s">
        <v>3920</v>
      </c>
      <c r="D1993" s="139" t="s">
        <v>3921</v>
      </c>
      <c r="E1993" s="139" t="s">
        <v>2242</v>
      </c>
      <c r="F1993" s="139" t="s">
        <v>2004</v>
      </c>
      <c r="G1993" s="139" t="s">
        <v>2243</v>
      </c>
    </row>
    <row r="1994" spans="1:7">
      <c r="A1994" s="139">
        <v>1993</v>
      </c>
      <c r="B1994" s="139" t="s">
        <v>3920</v>
      </c>
      <c r="C1994" s="139" t="s">
        <v>3922</v>
      </c>
      <c r="D1994" s="139" t="s">
        <v>3923</v>
      </c>
      <c r="E1994" s="139" t="s">
        <v>2639</v>
      </c>
      <c r="F1994" s="139" t="s">
        <v>2640</v>
      </c>
      <c r="G1994" s="139" t="s">
        <v>2641</v>
      </c>
    </row>
    <row r="1995" spans="1:7">
      <c r="A1995" s="139">
        <v>1994</v>
      </c>
      <c r="B1995" s="139" t="s">
        <v>3920</v>
      </c>
      <c r="C1995" s="139" t="s">
        <v>3922</v>
      </c>
      <c r="D1995" s="139" t="s">
        <v>3923</v>
      </c>
      <c r="E1995" s="139" t="s">
        <v>1753</v>
      </c>
      <c r="F1995" s="139" t="s">
        <v>1754</v>
      </c>
      <c r="G1995" s="139" t="s">
        <v>1755</v>
      </c>
    </row>
    <row r="1996" spans="1:7">
      <c r="A1996" s="139">
        <v>1995</v>
      </c>
      <c r="B1996" s="139" t="s">
        <v>3920</v>
      </c>
      <c r="C1996" s="139" t="s">
        <v>3922</v>
      </c>
      <c r="D1996" s="139" t="s">
        <v>3923</v>
      </c>
      <c r="E1996" s="139" t="s">
        <v>2642</v>
      </c>
      <c r="F1996" s="139" t="s">
        <v>2643</v>
      </c>
      <c r="G1996" s="139" t="s">
        <v>2644</v>
      </c>
    </row>
    <row r="1997" spans="1:7">
      <c r="A1997" s="139">
        <v>1996</v>
      </c>
      <c r="B1997" s="139" t="s">
        <v>3920</v>
      </c>
      <c r="C1997" s="139" t="s">
        <v>3922</v>
      </c>
      <c r="D1997" s="139" t="s">
        <v>3923</v>
      </c>
      <c r="E1997" s="139" t="s">
        <v>1712</v>
      </c>
      <c r="F1997" s="139" t="s">
        <v>1561</v>
      </c>
      <c r="G1997" s="139" t="s">
        <v>1713</v>
      </c>
    </row>
    <row r="1998" spans="1:7">
      <c r="A1998" s="139">
        <v>1997</v>
      </c>
      <c r="B1998" s="139" t="s">
        <v>3920</v>
      </c>
      <c r="C1998" s="139" t="s">
        <v>3922</v>
      </c>
      <c r="D1998" s="139" t="s">
        <v>3923</v>
      </c>
      <c r="E1998" s="139" t="s">
        <v>1630</v>
      </c>
      <c r="F1998" s="139" t="s">
        <v>1561</v>
      </c>
      <c r="G1998" s="139" t="s">
        <v>1631</v>
      </c>
    </row>
    <row r="1999" spans="1:7">
      <c r="A1999" s="139">
        <v>1998</v>
      </c>
      <c r="B1999" s="139" t="s">
        <v>3920</v>
      </c>
      <c r="C1999" s="139" t="s">
        <v>3922</v>
      </c>
      <c r="D1999" s="139" t="s">
        <v>3923</v>
      </c>
      <c r="E1999" s="139" t="s">
        <v>1511</v>
      </c>
      <c r="F1999" s="139" t="s">
        <v>1512</v>
      </c>
      <c r="G1999" s="139" t="s">
        <v>1513</v>
      </c>
    </row>
    <row r="2000" spans="1:7">
      <c r="A2000" s="139">
        <v>1999</v>
      </c>
      <c r="B2000" s="139" t="s">
        <v>3920</v>
      </c>
      <c r="C2000" s="139" t="s">
        <v>3922</v>
      </c>
      <c r="D2000" s="139" t="s">
        <v>3923</v>
      </c>
      <c r="E2000" s="139" t="s">
        <v>2616</v>
      </c>
      <c r="F2000" s="139" t="s">
        <v>2617</v>
      </c>
      <c r="G2000" s="139" t="s">
        <v>2120</v>
      </c>
    </row>
    <row r="2001" spans="1:7">
      <c r="A2001" s="139">
        <v>2000</v>
      </c>
      <c r="B2001" s="139" t="s">
        <v>3920</v>
      </c>
      <c r="C2001" s="139" t="s">
        <v>3922</v>
      </c>
      <c r="D2001" s="139" t="s">
        <v>3923</v>
      </c>
      <c r="E2001" s="139" t="s">
        <v>2242</v>
      </c>
      <c r="F2001" s="139" t="s">
        <v>2004</v>
      </c>
      <c r="G2001" s="139" t="s">
        <v>2243</v>
      </c>
    </row>
    <row r="2002" spans="1:7">
      <c r="A2002" s="139">
        <v>2001</v>
      </c>
      <c r="B2002" s="139" t="s">
        <v>3920</v>
      </c>
      <c r="C2002" s="139" t="s">
        <v>3924</v>
      </c>
      <c r="D2002" s="139" t="s">
        <v>3925</v>
      </c>
      <c r="E2002" s="139" t="s">
        <v>2639</v>
      </c>
      <c r="F2002" s="139" t="s">
        <v>2640</v>
      </c>
      <c r="G2002" s="139" t="s">
        <v>2641</v>
      </c>
    </row>
    <row r="2003" spans="1:7">
      <c r="A2003" s="139">
        <v>2002</v>
      </c>
      <c r="B2003" s="139" t="s">
        <v>3920</v>
      </c>
      <c r="C2003" s="139" t="s">
        <v>3924</v>
      </c>
      <c r="D2003" s="139" t="s">
        <v>3925</v>
      </c>
      <c r="E2003" s="139" t="s">
        <v>1753</v>
      </c>
      <c r="F2003" s="139" t="s">
        <v>1754</v>
      </c>
      <c r="G2003" s="139" t="s">
        <v>1755</v>
      </c>
    </row>
    <row r="2004" spans="1:7">
      <c r="A2004" s="139">
        <v>2003</v>
      </c>
      <c r="B2004" s="139" t="s">
        <v>3920</v>
      </c>
      <c r="C2004" s="139" t="s">
        <v>3924</v>
      </c>
      <c r="D2004" s="139" t="s">
        <v>3925</v>
      </c>
      <c r="E2004" s="139" t="s">
        <v>2642</v>
      </c>
      <c r="F2004" s="139" t="s">
        <v>2643</v>
      </c>
      <c r="G2004" s="139" t="s">
        <v>2644</v>
      </c>
    </row>
    <row r="2005" spans="1:7">
      <c r="A2005" s="139">
        <v>2004</v>
      </c>
      <c r="B2005" s="139" t="s">
        <v>3920</v>
      </c>
      <c r="C2005" s="139" t="s">
        <v>3924</v>
      </c>
      <c r="D2005" s="139" t="s">
        <v>3925</v>
      </c>
      <c r="E2005" s="139" t="s">
        <v>1712</v>
      </c>
      <c r="F2005" s="139" t="s">
        <v>1561</v>
      </c>
      <c r="G2005" s="139" t="s">
        <v>1713</v>
      </c>
    </row>
    <row r="2006" spans="1:7">
      <c r="A2006" s="139">
        <v>2005</v>
      </c>
      <c r="B2006" s="139" t="s">
        <v>3920</v>
      </c>
      <c r="C2006" s="139" t="s">
        <v>3924</v>
      </c>
      <c r="D2006" s="139" t="s">
        <v>3925</v>
      </c>
      <c r="E2006" s="139" t="s">
        <v>1630</v>
      </c>
      <c r="F2006" s="139" t="s">
        <v>1561</v>
      </c>
      <c r="G2006" s="139" t="s">
        <v>1631</v>
      </c>
    </row>
    <row r="2007" spans="1:7">
      <c r="A2007" s="139">
        <v>2006</v>
      </c>
      <c r="B2007" s="139" t="s">
        <v>3920</v>
      </c>
      <c r="C2007" s="139" t="s">
        <v>3924</v>
      </c>
      <c r="D2007" s="139" t="s">
        <v>3925</v>
      </c>
      <c r="E2007" s="139" t="s">
        <v>1511</v>
      </c>
      <c r="F2007" s="139" t="s">
        <v>1512</v>
      </c>
      <c r="G2007" s="139" t="s">
        <v>1513</v>
      </c>
    </row>
    <row r="2008" spans="1:7">
      <c r="A2008" s="139">
        <v>2007</v>
      </c>
      <c r="B2008" s="139" t="s">
        <v>3920</v>
      </c>
      <c r="C2008" s="139" t="s">
        <v>3924</v>
      </c>
      <c r="D2008" s="139" t="s">
        <v>3925</v>
      </c>
      <c r="E2008" s="139" t="s">
        <v>2616</v>
      </c>
      <c r="F2008" s="139" t="s">
        <v>2617</v>
      </c>
      <c r="G2008" s="139" t="s">
        <v>2120</v>
      </c>
    </row>
    <row r="2009" spans="1:7">
      <c r="A2009" s="139">
        <v>2008</v>
      </c>
      <c r="B2009" s="139" t="s">
        <v>3920</v>
      </c>
      <c r="C2009" s="139" t="s">
        <v>3924</v>
      </c>
      <c r="D2009" s="139" t="s">
        <v>3925</v>
      </c>
      <c r="E2009" s="139" t="s">
        <v>2242</v>
      </c>
      <c r="F2009" s="139" t="s">
        <v>2004</v>
      </c>
      <c r="G2009" s="139" t="s">
        <v>2243</v>
      </c>
    </row>
    <row r="2010" spans="1:7">
      <c r="A2010" s="139">
        <v>2009</v>
      </c>
      <c r="B2010" s="139" t="s">
        <v>3920</v>
      </c>
      <c r="C2010" s="139" t="s">
        <v>3926</v>
      </c>
      <c r="D2010" s="139" t="s">
        <v>3927</v>
      </c>
      <c r="E2010" s="139" t="s">
        <v>2639</v>
      </c>
      <c r="F2010" s="139" t="s">
        <v>2640</v>
      </c>
      <c r="G2010" s="139" t="s">
        <v>2641</v>
      </c>
    </row>
    <row r="2011" spans="1:7">
      <c r="A2011" s="139">
        <v>2010</v>
      </c>
      <c r="B2011" s="139" t="s">
        <v>3920</v>
      </c>
      <c r="C2011" s="139" t="s">
        <v>3926</v>
      </c>
      <c r="D2011" s="139" t="s">
        <v>3927</v>
      </c>
      <c r="E2011" s="139" t="s">
        <v>1753</v>
      </c>
      <c r="F2011" s="139" t="s">
        <v>1754</v>
      </c>
      <c r="G2011" s="139" t="s">
        <v>1755</v>
      </c>
    </row>
    <row r="2012" spans="1:7">
      <c r="A2012" s="139">
        <v>2011</v>
      </c>
      <c r="B2012" s="139" t="s">
        <v>3920</v>
      </c>
      <c r="C2012" s="139" t="s">
        <v>3926</v>
      </c>
      <c r="D2012" s="139" t="s">
        <v>3927</v>
      </c>
      <c r="E2012" s="139" t="s">
        <v>2642</v>
      </c>
      <c r="F2012" s="139" t="s">
        <v>2643</v>
      </c>
      <c r="G2012" s="139" t="s">
        <v>2644</v>
      </c>
    </row>
    <row r="2013" spans="1:7">
      <c r="A2013" s="139">
        <v>2012</v>
      </c>
      <c r="B2013" s="139" t="s">
        <v>3920</v>
      </c>
      <c r="C2013" s="139" t="s">
        <v>3926</v>
      </c>
      <c r="D2013" s="139" t="s">
        <v>3927</v>
      </c>
      <c r="E2013" s="139" t="s">
        <v>2645</v>
      </c>
      <c r="F2013" s="139" t="s">
        <v>2646</v>
      </c>
      <c r="G2013" s="139" t="s">
        <v>2641</v>
      </c>
    </row>
    <row r="2014" spans="1:7">
      <c r="A2014" s="139">
        <v>2013</v>
      </c>
      <c r="B2014" s="139" t="s">
        <v>3920</v>
      </c>
      <c r="C2014" s="139" t="s">
        <v>3926</v>
      </c>
      <c r="D2014" s="139" t="s">
        <v>3927</v>
      </c>
      <c r="E2014" s="139" t="s">
        <v>1712</v>
      </c>
      <c r="F2014" s="139" t="s">
        <v>1561</v>
      </c>
      <c r="G2014" s="139" t="s">
        <v>1713</v>
      </c>
    </row>
    <row r="2015" spans="1:7">
      <c r="A2015" s="139">
        <v>2014</v>
      </c>
      <c r="B2015" s="139" t="s">
        <v>3920</v>
      </c>
      <c r="C2015" s="139" t="s">
        <v>3926</v>
      </c>
      <c r="D2015" s="139" t="s">
        <v>3927</v>
      </c>
      <c r="E2015" s="139" t="s">
        <v>1630</v>
      </c>
      <c r="F2015" s="139" t="s">
        <v>1561</v>
      </c>
      <c r="G2015" s="139" t="s">
        <v>1631</v>
      </c>
    </row>
    <row r="2016" spans="1:7">
      <c r="A2016" s="139">
        <v>2015</v>
      </c>
      <c r="B2016" s="139" t="s">
        <v>3920</v>
      </c>
      <c r="C2016" s="139" t="s">
        <v>3926</v>
      </c>
      <c r="D2016" s="139" t="s">
        <v>3927</v>
      </c>
      <c r="E2016" s="139" t="s">
        <v>1511</v>
      </c>
      <c r="F2016" s="139" t="s">
        <v>1512</v>
      </c>
      <c r="G2016" s="139" t="s">
        <v>1513</v>
      </c>
    </row>
    <row r="2017" spans="1:7">
      <c r="A2017" s="139">
        <v>2016</v>
      </c>
      <c r="B2017" s="139" t="s">
        <v>3920</v>
      </c>
      <c r="C2017" s="139" t="s">
        <v>3926</v>
      </c>
      <c r="D2017" s="139" t="s">
        <v>3927</v>
      </c>
      <c r="E2017" s="139" t="s">
        <v>2616</v>
      </c>
      <c r="F2017" s="139" t="s">
        <v>2617</v>
      </c>
      <c r="G2017" s="139" t="s">
        <v>2120</v>
      </c>
    </row>
    <row r="2018" spans="1:7">
      <c r="A2018" s="139">
        <v>2017</v>
      </c>
      <c r="B2018" s="139" t="s">
        <v>3920</v>
      </c>
      <c r="C2018" s="139" t="s">
        <v>3926</v>
      </c>
      <c r="D2018" s="139" t="s">
        <v>3927</v>
      </c>
      <c r="E2018" s="139" t="s">
        <v>2242</v>
      </c>
      <c r="F2018" s="139" t="s">
        <v>2004</v>
      </c>
      <c r="G2018" s="139" t="s">
        <v>2243</v>
      </c>
    </row>
    <row r="2019" spans="1:7">
      <c r="A2019" s="139">
        <v>2018</v>
      </c>
      <c r="B2019" s="139" t="s">
        <v>3920</v>
      </c>
      <c r="C2019" s="139" t="s">
        <v>3928</v>
      </c>
      <c r="D2019" s="139" t="s">
        <v>3929</v>
      </c>
      <c r="E2019" s="139" t="s">
        <v>2647</v>
      </c>
      <c r="F2019" s="139" t="s">
        <v>2648</v>
      </c>
      <c r="G2019" s="139" t="s">
        <v>2641</v>
      </c>
    </row>
    <row r="2020" spans="1:7">
      <c r="A2020" s="139">
        <v>2019</v>
      </c>
      <c r="B2020" s="139" t="s">
        <v>3920</v>
      </c>
      <c r="C2020" s="139" t="s">
        <v>3928</v>
      </c>
      <c r="D2020" s="139" t="s">
        <v>3929</v>
      </c>
      <c r="E2020" s="139" t="s">
        <v>2639</v>
      </c>
      <c r="F2020" s="139" t="s">
        <v>2640</v>
      </c>
      <c r="G2020" s="139" t="s">
        <v>2641</v>
      </c>
    </row>
    <row r="2021" spans="1:7">
      <c r="A2021" s="139">
        <v>2020</v>
      </c>
      <c r="B2021" s="139" t="s">
        <v>3920</v>
      </c>
      <c r="C2021" s="139" t="s">
        <v>3928</v>
      </c>
      <c r="D2021" s="139" t="s">
        <v>3929</v>
      </c>
      <c r="E2021" s="139" t="s">
        <v>2649</v>
      </c>
      <c r="F2021" s="139" t="s">
        <v>2650</v>
      </c>
      <c r="G2021" s="139" t="s">
        <v>2641</v>
      </c>
    </row>
    <row r="2022" spans="1:7">
      <c r="A2022" s="139">
        <v>2021</v>
      </c>
      <c r="B2022" s="139" t="s">
        <v>3920</v>
      </c>
      <c r="C2022" s="139" t="s">
        <v>3928</v>
      </c>
      <c r="D2022" s="139" t="s">
        <v>3929</v>
      </c>
      <c r="E2022" s="139" t="s">
        <v>1753</v>
      </c>
      <c r="F2022" s="139" t="s">
        <v>1754</v>
      </c>
      <c r="G2022" s="139" t="s">
        <v>1755</v>
      </c>
    </row>
    <row r="2023" spans="1:7">
      <c r="A2023" s="139">
        <v>2022</v>
      </c>
      <c r="B2023" s="139" t="s">
        <v>3920</v>
      </c>
      <c r="C2023" s="139" t="s">
        <v>3928</v>
      </c>
      <c r="D2023" s="139" t="s">
        <v>3929</v>
      </c>
      <c r="E2023" s="139" t="s">
        <v>2642</v>
      </c>
      <c r="F2023" s="139" t="s">
        <v>2643</v>
      </c>
      <c r="G2023" s="139" t="s">
        <v>2644</v>
      </c>
    </row>
    <row r="2024" spans="1:7">
      <c r="A2024" s="139">
        <v>2023</v>
      </c>
      <c r="B2024" s="139" t="s">
        <v>3920</v>
      </c>
      <c r="C2024" s="139" t="s">
        <v>3928</v>
      </c>
      <c r="D2024" s="139" t="s">
        <v>3929</v>
      </c>
      <c r="E2024" s="139" t="s">
        <v>2651</v>
      </c>
      <c r="F2024" s="139" t="s">
        <v>2652</v>
      </c>
      <c r="G2024" s="139" t="s">
        <v>2641</v>
      </c>
    </row>
    <row r="2025" spans="1:7">
      <c r="A2025" s="139">
        <v>2024</v>
      </c>
      <c r="B2025" s="139" t="s">
        <v>3920</v>
      </c>
      <c r="C2025" s="139" t="s">
        <v>3928</v>
      </c>
      <c r="D2025" s="139" t="s">
        <v>3929</v>
      </c>
      <c r="E2025" s="139" t="s">
        <v>2653</v>
      </c>
      <c r="F2025" s="139" t="s">
        <v>2654</v>
      </c>
      <c r="G2025" s="139" t="s">
        <v>2641</v>
      </c>
    </row>
    <row r="2026" spans="1:7">
      <c r="A2026" s="139">
        <v>2025</v>
      </c>
      <c r="B2026" s="139" t="s">
        <v>3920</v>
      </c>
      <c r="C2026" s="139" t="s">
        <v>3928</v>
      </c>
      <c r="D2026" s="139" t="s">
        <v>3929</v>
      </c>
      <c r="E2026" s="139" t="s">
        <v>1712</v>
      </c>
      <c r="F2026" s="139" t="s">
        <v>1561</v>
      </c>
      <c r="G2026" s="139" t="s">
        <v>1713</v>
      </c>
    </row>
    <row r="2027" spans="1:7">
      <c r="A2027" s="139">
        <v>2026</v>
      </c>
      <c r="B2027" s="139" t="s">
        <v>3920</v>
      </c>
      <c r="C2027" s="139" t="s">
        <v>3928</v>
      </c>
      <c r="D2027" s="139" t="s">
        <v>3929</v>
      </c>
      <c r="E2027" s="139" t="s">
        <v>2655</v>
      </c>
      <c r="F2027" s="139" t="s">
        <v>2656</v>
      </c>
      <c r="G2027" s="139" t="s">
        <v>2641</v>
      </c>
    </row>
    <row r="2028" spans="1:7">
      <c r="A2028" s="139">
        <v>2027</v>
      </c>
      <c r="B2028" s="139" t="s">
        <v>3920</v>
      </c>
      <c r="C2028" s="139" t="s">
        <v>3928</v>
      </c>
      <c r="D2028" s="139" t="s">
        <v>3929</v>
      </c>
      <c r="E2028" s="139" t="s">
        <v>1630</v>
      </c>
      <c r="F2028" s="139" t="s">
        <v>1561</v>
      </c>
      <c r="G2028" s="139" t="s">
        <v>1631</v>
      </c>
    </row>
    <row r="2029" spans="1:7">
      <c r="A2029" s="139">
        <v>2028</v>
      </c>
      <c r="B2029" s="139" t="s">
        <v>3920</v>
      </c>
      <c r="C2029" s="139" t="s">
        <v>3928</v>
      </c>
      <c r="D2029" s="139" t="s">
        <v>3929</v>
      </c>
      <c r="E2029" s="139" t="s">
        <v>1511</v>
      </c>
      <c r="F2029" s="139" t="s">
        <v>1512</v>
      </c>
      <c r="G2029" s="139" t="s">
        <v>1513</v>
      </c>
    </row>
    <row r="2030" spans="1:7">
      <c r="A2030" s="139">
        <v>2029</v>
      </c>
      <c r="B2030" s="139" t="s">
        <v>3920</v>
      </c>
      <c r="C2030" s="139" t="s">
        <v>3928</v>
      </c>
      <c r="D2030" s="139" t="s">
        <v>3929</v>
      </c>
      <c r="E2030" s="139" t="s">
        <v>2657</v>
      </c>
      <c r="F2030" s="139" t="s">
        <v>2658</v>
      </c>
      <c r="G2030" s="139" t="s">
        <v>2641</v>
      </c>
    </row>
    <row r="2031" spans="1:7">
      <c r="A2031" s="139">
        <v>2030</v>
      </c>
      <c r="B2031" s="139" t="s">
        <v>3920</v>
      </c>
      <c r="C2031" s="139" t="s">
        <v>3928</v>
      </c>
      <c r="D2031" s="139" t="s">
        <v>3929</v>
      </c>
      <c r="E2031" s="139" t="s">
        <v>2616</v>
      </c>
      <c r="F2031" s="139" t="s">
        <v>2617</v>
      </c>
      <c r="G2031" s="139" t="s">
        <v>2120</v>
      </c>
    </row>
    <row r="2032" spans="1:7">
      <c r="A2032" s="139">
        <v>2031</v>
      </c>
      <c r="B2032" s="139" t="s">
        <v>3920</v>
      </c>
      <c r="C2032" s="139" t="s">
        <v>3928</v>
      </c>
      <c r="D2032" s="139" t="s">
        <v>3929</v>
      </c>
      <c r="E2032" s="139" t="s">
        <v>2242</v>
      </c>
      <c r="F2032" s="139" t="s">
        <v>2004</v>
      </c>
      <c r="G2032" s="139" t="s">
        <v>2243</v>
      </c>
    </row>
    <row r="2033" spans="1:7">
      <c r="A2033" s="139">
        <v>2032</v>
      </c>
      <c r="B2033" s="139" t="s">
        <v>3920</v>
      </c>
      <c r="C2033" s="139" t="s">
        <v>3930</v>
      </c>
      <c r="D2033" s="139" t="s">
        <v>3931</v>
      </c>
      <c r="E2033" s="139" t="s">
        <v>2659</v>
      </c>
      <c r="F2033" s="139" t="s">
        <v>2660</v>
      </c>
      <c r="G2033" s="139" t="s">
        <v>2661</v>
      </c>
    </row>
    <row r="2034" spans="1:7">
      <c r="A2034" s="139">
        <v>2033</v>
      </c>
      <c r="B2034" s="139" t="s">
        <v>3920</v>
      </c>
      <c r="C2034" s="139" t="s">
        <v>3930</v>
      </c>
      <c r="D2034" s="139" t="s">
        <v>3931</v>
      </c>
      <c r="E2034" s="139" t="s">
        <v>2639</v>
      </c>
      <c r="F2034" s="139" t="s">
        <v>2640</v>
      </c>
      <c r="G2034" s="139" t="s">
        <v>2641</v>
      </c>
    </row>
    <row r="2035" spans="1:7">
      <c r="A2035" s="139">
        <v>2034</v>
      </c>
      <c r="B2035" s="139" t="s">
        <v>3920</v>
      </c>
      <c r="C2035" s="139" t="s">
        <v>3930</v>
      </c>
      <c r="D2035" s="139" t="s">
        <v>3931</v>
      </c>
      <c r="E2035" s="139" t="s">
        <v>2662</v>
      </c>
      <c r="F2035" s="139" t="s">
        <v>2663</v>
      </c>
      <c r="G2035" s="139" t="s">
        <v>2664</v>
      </c>
    </row>
    <row r="2036" spans="1:7">
      <c r="A2036" s="139">
        <v>2035</v>
      </c>
      <c r="B2036" s="139" t="s">
        <v>3920</v>
      </c>
      <c r="C2036" s="139" t="s">
        <v>3930</v>
      </c>
      <c r="D2036" s="139" t="s">
        <v>3931</v>
      </c>
      <c r="E2036" s="139" t="s">
        <v>2665</v>
      </c>
      <c r="F2036" s="139" t="s">
        <v>2666</v>
      </c>
      <c r="G2036" s="139" t="s">
        <v>2667</v>
      </c>
    </row>
    <row r="2037" spans="1:7">
      <c r="A2037" s="139">
        <v>2036</v>
      </c>
      <c r="B2037" s="139" t="s">
        <v>3920</v>
      </c>
      <c r="C2037" s="139" t="s">
        <v>3930</v>
      </c>
      <c r="D2037" s="139" t="s">
        <v>3931</v>
      </c>
      <c r="E2037" s="139" t="s">
        <v>1753</v>
      </c>
      <c r="F2037" s="139" t="s">
        <v>1754</v>
      </c>
      <c r="G2037" s="139" t="s">
        <v>1755</v>
      </c>
    </row>
    <row r="2038" spans="1:7">
      <c r="A2038" s="139">
        <v>2037</v>
      </c>
      <c r="B2038" s="139" t="s">
        <v>3920</v>
      </c>
      <c r="C2038" s="139" t="s">
        <v>3930</v>
      </c>
      <c r="D2038" s="139" t="s">
        <v>3931</v>
      </c>
      <c r="E2038" s="139" t="s">
        <v>2668</v>
      </c>
      <c r="F2038" s="139" t="s">
        <v>2669</v>
      </c>
      <c r="G2038" s="139" t="s">
        <v>2670</v>
      </c>
    </row>
    <row r="2039" spans="1:7">
      <c r="A2039" s="139">
        <v>2038</v>
      </c>
      <c r="B2039" s="139" t="s">
        <v>3920</v>
      </c>
      <c r="C2039" s="139" t="s">
        <v>3930</v>
      </c>
      <c r="D2039" s="139" t="s">
        <v>3931</v>
      </c>
      <c r="E2039" s="139" t="s">
        <v>2642</v>
      </c>
      <c r="F2039" s="139" t="s">
        <v>2643</v>
      </c>
      <c r="G2039" s="139" t="s">
        <v>2644</v>
      </c>
    </row>
    <row r="2040" spans="1:7">
      <c r="A2040" s="139">
        <v>2039</v>
      </c>
      <c r="B2040" s="139" t="s">
        <v>3920</v>
      </c>
      <c r="C2040" s="139" t="s">
        <v>3930</v>
      </c>
      <c r="D2040" s="139" t="s">
        <v>3931</v>
      </c>
      <c r="E2040" s="139" t="s">
        <v>2671</v>
      </c>
      <c r="F2040" s="139" t="s">
        <v>2672</v>
      </c>
      <c r="G2040" s="139" t="s">
        <v>2641</v>
      </c>
    </row>
    <row r="2041" spans="1:7">
      <c r="A2041" s="139">
        <v>2040</v>
      </c>
      <c r="B2041" s="139" t="s">
        <v>3920</v>
      </c>
      <c r="C2041" s="139" t="s">
        <v>3930</v>
      </c>
      <c r="D2041" s="139" t="s">
        <v>3931</v>
      </c>
      <c r="E2041" s="139" t="s">
        <v>2673</v>
      </c>
      <c r="F2041" s="139" t="s">
        <v>2674</v>
      </c>
      <c r="G2041" s="139" t="s">
        <v>2641</v>
      </c>
    </row>
    <row r="2042" spans="1:7">
      <c r="A2042" s="139">
        <v>2041</v>
      </c>
      <c r="B2042" s="139" t="s">
        <v>3920</v>
      </c>
      <c r="C2042" s="139" t="s">
        <v>3930</v>
      </c>
      <c r="D2042" s="139" t="s">
        <v>3931</v>
      </c>
      <c r="E2042" s="139" t="s">
        <v>2675</v>
      </c>
      <c r="F2042" s="139" t="s">
        <v>2676</v>
      </c>
      <c r="G2042" s="139" t="s">
        <v>2641</v>
      </c>
    </row>
    <row r="2043" spans="1:7">
      <c r="A2043" s="139">
        <v>2042</v>
      </c>
      <c r="B2043" s="139" t="s">
        <v>3920</v>
      </c>
      <c r="C2043" s="139" t="s">
        <v>3930</v>
      </c>
      <c r="D2043" s="139" t="s">
        <v>3931</v>
      </c>
      <c r="E2043" s="139" t="s">
        <v>2677</v>
      </c>
      <c r="F2043" s="139" t="s">
        <v>2678</v>
      </c>
      <c r="G2043" s="139" t="s">
        <v>2641</v>
      </c>
    </row>
    <row r="2044" spans="1:7">
      <c r="A2044" s="139">
        <v>2043</v>
      </c>
      <c r="B2044" s="139" t="s">
        <v>3920</v>
      </c>
      <c r="C2044" s="139" t="s">
        <v>3930</v>
      </c>
      <c r="D2044" s="139" t="s">
        <v>3931</v>
      </c>
      <c r="E2044" s="139" t="s">
        <v>2679</v>
      </c>
      <c r="F2044" s="139" t="s">
        <v>2680</v>
      </c>
      <c r="G2044" s="139" t="s">
        <v>2641</v>
      </c>
    </row>
    <row r="2045" spans="1:7">
      <c r="A2045" s="139">
        <v>2044</v>
      </c>
      <c r="B2045" s="139" t="s">
        <v>3920</v>
      </c>
      <c r="C2045" s="139" t="s">
        <v>3930</v>
      </c>
      <c r="D2045" s="139" t="s">
        <v>3931</v>
      </c>
      <c r="E2045" s="139" t="s">
        <v>1712</v>
      </c>
      <c r="F2045" s="139" t="s">
        <v>1561</v>
      </c>
      <c r="G2045" s="139" t="s">
        <v>1713</v>
      </c>
    </row>
    <row r="2046" spans="1:7">
      <c r="A2046" s="139">
        <v>2045</v>
      </c>
      <c r="B2046" s="139" t="s">
        <v>3920</v>
      </c>
      <c r="C2046" s="139" t="s">
        <v>3930</v>
      </c>
      <c r="D2046" s="139" t="s">
        <v>3931</v>
      </c>
      <c r="E2046" s="139" t="s">
        <v>2681</v>
      </c>
      <c r="F2046" s="139" t="s">
        <v>2682</v>
      </c>
      <c r="G2046" s="139" t="s">
        <v>2641</v>
      </c>
    </row>
    <row r="2047" spans="1:7">
      <c r="A2047" s="139">
        <v>2046</v>
      </c>
      <c r="B2047" s="139" t="s">
        <v>3920</v>
      </c>
      <c r="C2047" s="139" t="s">
        <v>3930</v>
      </c>
      <c r="D2047" s="139" t="s">
        <v>3931</v>
      </c>
      <c r="E2047" s="139" t="s">
        <v>1630</v>
      </c>
      <c r="F2047" s="139" t="s">
        <v>1561</v>
      </c>
      <c r="G2047" s="139" t="s">
        <v>1631</v>
      </c>
    </row>
    <row r="2048" spans="1:7">
      <c r="A2048" s="139">
        <v>2047</v>
      </c>
      <c r="B2048" s="139" t="s">
        <v>3920</v>
      </c>
      <c r="C2048" s="139" t="s">
        <v>3930</v>
      </c>
      <c r="D2048" s="139" t="s">
        <v>3931</v>
      </c>
      <c r="E2048" s="139" t="s">
        <v>2683</v>
      </c>
      <c r="F2048" s="139" t="s">
        <v>2684</v>
      </c>
      <c r="G2048" s="139" t="s">
        <v>2641</v>
      </c>
    </row>
    <row r="2049" spans="1:7">
      <c r="A2049" s="139">
        <v>2048</v>
      </c>
      <c r="B2049" s="139" t="s">
        <v>3920</v>
      </c>
      <c r="C2049" s="139" t="s">
        <v>3930</v>
      </c>
      <c r="D2049" s="139" t="s">
        <v>3931</v>
      </c>
      <c r="E2049" s="139" t="s">
        <v>2685</v>
      </c>
      <c r="F2049" s="139" t="s">
        <v>2686</v>
      </c>
      <c r="G2049" s="139" t="s">
        <v>2641</v>
      </c>
    </row>
    <row r="2050" spans="1:7">
      <c r="A2050" s="139">
        <v>2049</v>
      </c>
      <c r="B2050" s="139" t="s">
        <v>3920</v>
      </c>
      <c r="C2050" s="139" t="s">
        <v>3930</v>
      </c>
      <c r="D2050" s="139" t="s">
        <v>3931</v>
      </c>
      <c r="E2050" s="139" t="s">
        <v>2687</v>
      </c>
      <c r="F2050" s="139" t="s">
        <v>2688</v>
      </c>
      <c r="G2050" s="139" t="s">
        <v>2641</v>
      </c>
    </row>
    <row r="2051" spans="1:7">
      <c r="A2051" s="139">
        <v>2050</v>
      </c>
      <c r="B2051" s="139" t="s">
        <v>3920</v>
      </c>
      <c r="C2051" s="139" t="s">
        <v>3930</v>
      </c>
      <c r="D2051" s="139" t="s">
        <v>3931</v>
      </c>
      <c r="E2051" s="139" t="s">
        <v>2689</v>
      </c>
      <c r="F2051" s="139" t="s">
        <v>2690</v>
      </c>
      <c r="G2051" s="139" t="s">
        <v>2641</v>
      </c>
    </row>
    <row r="2052" spans="1:7">
      <c r="A2052" s="139">
        <v>2051</v>
      </c>
      <c r="B2052" s="139" t="s">
        <v>3920</v>
      </c>
      <c r="C2052" s="139" t="s">
        <v>3930</v>
      </c>
      <c r="D2052" s="139" t="s">
        <v>3931</v>
      </c>
      <c r="E2052" s="139" t="s">
        <v>2691</v>
      </c>
      <c r="F2052" s="139" t="s">
        <v>2692</v>
      </c>
      <c r="G2052" s="139" t="s">
        <v>2641</v>
      </c>
    </row>
    <row r="2053" spans="1:7">
      <c r="A2053" s="139">
        <v>2052</v>
      </c>
      <c r="B2053" s="139" t="s">
        <v>3920</v>
      </c>
      <c r="C2053" s="139" t="s">
        <v>3930</v>
      </c>
      <c r="D2053" s="139" t="s">
        <v>3931</v>
      </c>
      <c r="E2053" s="139" t="s">
        <v>2693</v>
      </c>
      <c r="F2053" s="139" t="s">
        <v>2694</v>
      </c>
      <c r="G2053" s="139" t="s">
        <v>2641</v>
      </c>
    </row>
    <row r="2054" spans="1:7">
      <c r="A2054" s="139">
        <v>2053</v>
      </c>
      <c r="B2054" s="139" t="s">
        <v>3920</v>
      </c>
      <c r="C2054" s="139" t="s">
        <v>3930</v>
      </c>
      <c r="D2054" s="139" t="s">
        <v>3931</v>
      </c>
      <c r="E2054" s="139" t="s">
        <v>2695</v>
      </c>
      <c r="F2054" s="139" t="s">
        <v>2696</v>
      </c>
      <c r="G2054" s="139" t="s">
        <v>2641</v>
      </c>
    </row>
    <row r="2055" spans="1:7">
      <c r="A2055" s="139">
        <v>2054</v>
      </c>
      <c r="B2055" s="139" t="s">
        <v>3920</v>
      </c>
      <c r="C2055" s="139" t="s">
        <v>3930</v>
      </c>
      <c r="D2055" s="139" t="s">
        <v>3931</v>
      </c>
      <c r="E2055" s="139" t="s">
        <v>1511</v>
      </c>
      <c r="F2055" s="139" t="s">
        <v>1512</v>
      </c>
      <c r="G2055" s="139" t="s">
        <v>1513</v>
      </c>
    </row>
    <row r="2056" spans="1:7">
      <c r="A2056" s="139">
        <v>2055</v>
      </c>
      <c r="B2056" s="139" t="s">
        <v>3920</v>
      </c>
      <c r="C2056" s="139" t="s">
        <v>3930</v>
      </c>
      <c r="D2056" s="139" t="s">
        <v>3931</v>
      </c>
      <c r="E2056" s="139" t="s">
        <v>2616</v>
      </c>
      <c r="F2056" s="139" t="s">
        <v>2617</v>
      </c>
      <c r="G2056" s="139" t="s">
        <v>2120</v>
      </c>
    </row>
    <row r="2057" spans="1:7">
      <c r="A2057" s="139">
        <v>2056</v>
      </c>
      <c r="B2057" s="139" t="s">
        <v>3920</v>
      </c>
      <c r="C2057" s="139" t="s">
        <v>3930</v>
      </c>
      <c r="D2057" s="139" t="s">
        <v>3931</v>
      </c>
      <c r="E2057" s="139" t="s">
        <v>2697</v>
      </c>
      <c r="F2057" s="139" t="s">
        <v>2698</v>
      </c>
      <c r="G2057" s="139" t="s">
        <v>1562</v>
      </c>
    </row>
    <row r="2058" spans="1:7">
      <c r="A2058" s="139">
        <v>2057</v>
      </c>
      <c r="B2058" s="139" t="s">
        <v>3920</v>
      </c>
      <c r="C2058" s="139" t="s">
        <v>3930</v>
      </c>
      <c r="D2058" s="139" t="s">
        <v>3931</v>
      </c>
      <c r="E2058" s="139" t="s">
        <v>2699</v>
      </c>
      <c r="F2058" s="139" t="s">
        <v>2700</v>
      </c>
      <c r="G2058" s="139" t="s">
        <v>2641</v>
      </c>
    </row>
    <row r="2059" spans="1:7">
      <c r="A2059" s="139">
        <v>2058</v>
      </c>
      <c r="B2059" s="139" t="s">
        <v>3920</v>
      </c>
      <c r="C2059" s="139" t="s">
        <v>3930</v>
      </c>
      <c r="D2059" s="139" t="s">
        <v>3931</v>
      </c>
      <c r="E2059" s="139" t="s">
        <v>2701</v>
      </c>
      <c r="F2059" s="139" t="s">
        <v>2702</v>
      </c>
      <c r="G2059" s="139" t="s">
        <v>2641</v>
      </c>
    </row>
    <row r="2060" spans="1:7">
      <c r="A2060" s="139">
        <v>2059</v>
      </c>
      <c r="B2060" s="139" t="s">
        <v>3920</v>
      </c>
      <c r="C2060" s="139" t="s">
        <v>3930</v>
      </c>
      <c r="D2060" s="139" t="s">
        <v>3931</v>
      </c>
      <c r="E2060" s="139" t="s">
        <v>2242</v>
      </c>
      <c r="F2060" s="139" t="s">
        <v>2004</v>
      </c>
      <c r="G2060" s="139" t="s">
        <v>2243</v>
      </c>
    </row>
    <row r="2061" spans="1:7">
      <c r="A2061" s="139">
        <v>2060</v>
      </c>
      <c r="B2061" s="139" t="s">
        <v>3920</v>
      </c>
      <c r="C2061" s="139" t="s">
        <v>3930</v>
      </c>
      <c r="D2061" s="139" t="s">
        <v>3931</v>
      </c>
      <c r="E2061" s="139" t="s">
        <v>2703</v>
      </c>
      <c r="F2061" s="139" t="s">
        <v>2704</v>
      </c>
      <c r="G2061" s="139" t="s">
        <v>2705</v>
      </c>
    </row>
    <row r="2062" spans="1:7">
      <c r="A2062" s="139">
        <v>2061</v>
      </c>
      <c r="B2062" s="139" t="s">
        <v>3920</v>
      </c>
      <c r="C2062" s="139" t="s">
        <v>3932</v>
      </c>
      <c r="D2062" s="139" t="s">
        <v>3933</v>
      </c>
      <c r="E2062" s="139" t="s">
        <v>2639</v>
      </c>
      <c r="F2062" s="139" t="s">
        <v>2640</v>
      </c>
      <c r="G2062" s="139" t="s">
        <v>2641</v>
      </c>
    </row>
    <row r="2063" spans="1:7">
      <c r="A2063" s="139">
        <v>2062</v>
      </c>
      <c r="B2063" s="139" t="s">
        <v>3920</v>
      </c>
      <c r="C2063" s="139" t="s">
        <v>3932</v>
      </c>
      <c r="D2063" s="139" t="s">
        <v>3933</v>
      </c>
      <c r="E2063" s="139" t="s">
        <v>1753</v>
      </c>
      <c r="F2063" s="139" t="s">
        <v>1754</v>
      </c>
      <c r="G2063" s="139" t="s">
        <v>1755</v>
      </c>
    </row>
    <row r="2064" spans="1:7">
      <c r="A2064" s="139">
        <v>2063</v>
      </c>
      <c r="B2064" s="139" t="s">
        <v>3920</v>
      </c>
      <c r="C2064" s="139" t="s">
        <v>3932</v>
      </c>
      <c r="D2064" s="139" t="s">
        <v>3933</v>
      </c>
      <c r="E2064" s="139" t="s">
        <v>2642</v>
      </c>
      <c r="F2064" s="139" t="s">
        <v>2643</v>
      </c>
      <c r="G2064" s="139" t="s">
        <v>2644</v>
      </c>
    </row>
    <row r="2065" spans="1:7">
      <c r="A2065" s="139">
        <v>2064</v>
      </c>
      <c r="B2065" s="139" t="s">
        <v>3920</v>
      </c>
      <c r="C2065" s="139" t="s">
        <v>3932</v>
      </c>
      <c r="D2065" s="139" t="s">
        <v>3933</v>
      </c>
      <c r="E2065" s="139" t="s">
        <v>1712</v>
      </c>
      <c r="F2065" s="139" t="s">
        <v>1561</v>
      </c>
      <c r="G2065" s="139" t="s">
        <v>1713</v>
      </c>
    </row>
    <row r="2066" spans="1:7">
      <c r="A2066" s="139">
        <v>2065</v>
      </c>
      <c r="B2066" s="139" t="s">
        <v>3920</v>
      </c>
      <c r="C2066" s="139" t="s">
        <v>3932</v>
      </c>
      <c r="D2066" s="139" t="s">
        <v>3933</v>
      </c>
      <c r="E2066" s="139" t="s">
        <v>2706</v>
      </c>
      <c r="F2066" s="139" t="s">
        <v>2707</v>
      </c>
      <c r="G2066" s="139" t="s">
        <v>2641</v>
      </c>
    </row>
    <row r="2067" spans="1:7">
      <c r="A2067" s="139">
        <v>2066</v>
      </c>
      <c r="B2067" s="139" t="s">
        <v>3920</v>
      </c>
      <c r="C2067" s="139" t="s">
        <v>3932</v>
      </c>
      <c r="D2067" s="139" t="s">
        <v>3933</v>
      </c>
      <c r="E2067" s="139" t="s">
        <v>1630</v>
      </c>
      <c r="F2067" s="139" t="s">
        <v>1561</v>
      </c>
      <c r="G2067" s="139" t="s">
        <v>1631</v>
      </c>
    </row>
    <row r="2068" spans="1:7">
      <c r="A2068" s="139">
        <v>2067</v>
      </c>
      <c r="B2068" s="139" t="s">
        <v>3920</v>
      </c>
      <c r="C2068" s="139" t="s">
        <v>3932</v>
      </c>
      <c r="D2068" s="139" t="s">
        <v>3933</v>
      </c>
      <c r="E2068" s="139" t="s">
        <v>2708</v>
      </c>
      <c r="F2068" s="139" t="s">
        <v>2709</v>
      </c>
      <c r="G2068" s="139" t="s">
        <v>2641</v>
      </c>
    </row>
    <row r="2069" spans="1:7">
      <c r="A2069" s="139">
        <v>2068</v>
      </c>
      <c r="B2069" s="139" t="s">
        <v>3920</v>
      </c>
      <c r="C2069" s="139" t="s">
        <v>3932</v>
      </c>
      <c r="D2069" s="139" t="s">
        <v>3933</v>
      </c>
      <c r="E2069" s="139" t="s">
        <v>1511</v>
      </c>
      <c r="F2069" s="139" t="s">
        <v>1512</v>
      </c>
      <c r="G2069" s="139" t="s">
        <v>1513</v>
      </c>
    </row>
    <row r="2070" spans="1:7">
      <c r="A2070" s="139">
        <v>2069</v>
      </c>
      <c r="B2070" s="139" t="s">
        <v>3920</v>
      </c>
      <c r="C2070" s="139" t="s">
        <v>3932</v>
      </c>
      <c r="D2070" s="139" t="s">
        <v>3933</v>
      </c>
      <c r="E2070" s="139" t="s">
        <v>2616</v>
      </c>
      <c r="F2070" s="139" t="s">
        <v>2617</v>
      </c>
      <c r="G2070" s="139" t="s">
        <v>2120</v>
      </c>
    </row>
    <row r="2071" spans="1:7">
      <c r="A2071" s="139">
        <v>2070</v>
      </c>
      <c r="B2071" s="139" t="s">
        <v>3920</v>
      </c>
      <c r="C2071" s="139" t="s">
        <v>3932</v>
      </c>
      <c r="D2071" s="139" t="s">
        <v>3933</v>
      </c>
      <c r="E2071" s="139" t="s">
        <v>2242</v>
      </c>
      <c r="F2071" s="139" t="s">
        <v>2004</v>
      </c>
      <c r="G2071" s="139" t="s">
        <v>2243</v>
      </c>
    </row>
    <row r="2072" spans="1:7">
      <c r="A2072" s="139">
        <v>2071</v>
      </c>
      <c r="B2072" s="139" t="s">
        <v>3920</v>
      </c>
      <c r="C2072" s="139" t="s">
        <v>3934</v>
      </c>
      <c r="D2072" s="139" t="s">
        <v>3935</v>
      </c>
      <c r="E2072" s="139" t="s">
        <v>2639</v>
      </c>
      <c r="F2072" s="139" t="s">
        <v>2640</v>
      </c>
      <c r="G2072" s="139" t="s">
        <v>2641</v>
      </c>
    </row>
    <row r="2073" spans="1:7">
      <c r="A2073" s="139">
        <v>2072</v>
      </c>
      <c r="B2073" s="139" t="s">
        <v>3920</v>
      </c>
      <c r="C2073" s="139" t="s">
        <v>3934</v>
      </c>
      <c r="D2073" s="139" t="s">
        <v>3935</v>
      </c>
      <c r="E2073" s="139" t="s">
        <v>1753</v>
      </c>
      <c r="F2073" s="139" t="s">
        <v>1754</v>
      </c>
      <c r="G2073" s="139" t="s">
        <v>1755</v>
      </c>
    </row>
    <row r="2074" spans="1:7">
      <c r="A2074" s="139">
        <v>2073</v>
      </c>
      <c r="B2074" s="139" t="s">
        <v>3920</v>
      </c>
      <c r="C2074" s="139" t="s">
        <v>3934</v>
      </c>
      <c r="D2074" s="139" t="s">
        <v>3935</v>
      </c>
      <c r="E2074" s="139" t="s">
        <v>2642</v>
      </c>
      <c r="F2074" s="139" t="s">
        <v>2643</v>
      </c>
      <c r="G2074" s="139" t="s">
        <v>2644</v>
      </c>
    </row>
    <row r="2075" spans="1:7">
      <c r="A2075" s="139">
        <v>2074</v>
      </c>
      <c r="B2075" s="139" t="s">
        <v>3920</v>
      </c>
      <c r="C2075" s="139" t="s">
        <v>3934</v>
      </c>
      <c r="D2075" s="139" t="s">
        <v>3935</v>
      </c>
      <c r="E2075" s="139" t="s">
        <v>1712</v>
      </c>
      <c r="F2075" s="139" t="s">
        <v>1561</v>
      </c>
      <c r="G2075" s="139" t="s">
        <v>1713</v>
      </c>
    </row>
    <row r="2076" spans="1:7">
      <c r="A2076" s="139">
        <v>2075</v>
      </c>
      <c r="B2076" s="139" t="s">
        <v>3920</v>
      </c>
      <c r="C2076" s="139" t="s">
        <v>3934</v>
      </c>
      <c r="D2076" s="139" t="s">
        <v>3935</v>
      </c>
      <c r="E2076" s="139" t="s">
        <v>1630</v>
      </c>
      <c r="F2076" s="139" t="s">
        <v>1561</v>
      </c>
      <c r="G2076" s="139" t="s">
        <v>1631</v>
      </c>
    </row>
    <row r="2077" spans="1:7">
      <c r="A2077" s="139">
        <v>2076</v>
      </c>
      <c r="B2077" s="139" t="s">
        <v>3920</v>
      </c>
      <c r="C2077" s="139" t="s">
        <v>3934</v>
      </c>
      <c r="D2077" s="139" t="s">
        <v>3935</v>
      </c>
      <c r="E2077" s="139" t="s">
        <v>1511</v>
      </c>
      <c r="F2077" s="139" t="s">
        <v>1512</v>
      </c>
      <c r="G2077" s="139" t="s">
        <v>1513</v>
      </c>
    </row>
    <row r="2078" spans="1:7">
      <c r="A2078" s="139">
        <v>2077</v>
      </c>
      <c r="B2078" s="139" t="s">
        <v>3920</v>
      </c>
      <c r="C2078" s="139" t="s">
        <v>3934</v>
      </c>
      <c r="D2078" s="139" t="s">
        <v>3935</v>
      </c>
      <c r="E2078" s="139" t="s">
        <v>2616</v>
      </c>
      <c r="F2078" s="139" t="s">
        <v>2617</v>
      </c>
      <c r="G2078" s="139" t="s">
        <v>2120</v>
      </c>
    </row>
    <row r="2079" spans="1:7">
      <c r="A2079" s="139">
        <v>2078</v>
      </c>
      <c r="B2079" s="139" t="s">
        <v>3920</v>
      </c>
      <c r="C2079" s="139" t="s">
        <v>3934</v>
      </c>
      <c r="D2079" s="139" t="s">
        <v>3935</v>
      </c>
      <c r="E2079" s="139" t="s">
        <v>2710</v>
      </c>
      <c r="F2079" s="139" t="s">
        <v>2711</v>
      </c>
      <c r="G2079" s="139" t="s">
        <v>2641</v>
      </c>
    </row>
    <row r="2080" spans="1:7">
      <c r="A2080" s="139">
        <v>2079</v>
      </c>
      <c r="B2080" s="139" t="s">
        <v>3920</v>
      </c>
      <c r="C2080" s="139" t="s">
        <v>3934</v>
      </c>
      <c r="D2080" s="139" t="s">
        <v>3935</v>
      </c>
      <c r="E2080" s="139" t="s">
        <v>2242</v>
      </c>
      <c r="F2080" s="139" t="s">
        <v>2004</v>
      </c>
      <c r="G2080" s="139" t="s">
        <v>2243</v>
      </c>
    </row>
    <row r="2081" spans="1:7">
      <c r="A2081" s="139">
        <v>2080</v>
      </c>
      <c r="B2081" s="139" t="s">
        <v>3920</v>
      </c>
      <c r="C2081" s="139" t="s">
        <v>3936</v>
      </c>
      <c r="D2081" s="139" t="s">
        <v>3937</v>
      </c>
      <c r="E2081" s="139" t="s">
        <v>2639</v>
      </c>
      <c r="F2081" s="139" t="s">
        <v>2640</v>
      </c>
      <c r="G2081" s="139" t="s">
        <v>2641</v>
      </c>
    </row>
    <row r="2082" spans="1:7">
      <c r="A2082" s="139">
        <v>2081</v>
      </c>
      <c r="B2082" s="139" t="s">
        <v>3920</v>
      </c>
      <c r="C2082" s="139" t="s">
        <v>3936</v>
      </c>
      <c r="D2082" s="139" t="s">
        <v>3937</v>
      </c>
      <c r="E2082" s="139" t="s">
        <v>1753</v>
      </c>
      <c r="F2082" s="139" t="s">
        <v>1754</v>
      </c>
      <c r="G2082" s="139" t="s">
        <v>1755</v>
      </c>
    </row>
    <row r="2083" spans="1:7">
      <c r="A2083" s="139">
        <v>2082</v>
      </c>
      <c r="B2083" s="139" t="s">
        <v>3920</v>
      </c>
      <c r="C2083" s="139" t="s">
        <v>3936</v>
      </c>
      <c r="D2083" s="139" t="s">
        <v>3937</v>
      </c>
      <c r="E2083" s="139" t="s">
        <v>2642</v>
      </c>
      <c r="F2083" s="139" t="s">
        <v>2643</v>
      </c>
      <c r="G2083" s="139" t="s">
        <v>2644</v>
      </c>
    </row>
    <row r="2084" spans="1:7">
      <c r="A2084" s="139">
        <v>2083</v>
      </c>
      <c r="B2084" s="139" t="s">
        <v>3920</v>
      </c>
      <c r="C2084" s="139" t="s">
        <v>3936</v>
      </c>
      <c r="D2084" s="139" t="s">
        <v>3937</v>
      </c>
      <c r="E2084" s="139" t="s">
        <v>1712</v>
      </c>
      <c r="F2084" s="139" t="s">
        <v>1561</v>
      </c>
      <c r="G2084" s="139" t="s">
        <v>1713</v>
      </c>
    </row>
    <row r="2085" spans="1:7">
      <c r="A2085" s="139">
        <v>2084</v>
      </c>
      <c r="B2085" s="139" t="s">
        <v>3920</v>
      </c>
      <c r="C2085" s="139" t="s">
        <v>3936</v>
      </c>
      <c r="D2085" s="139" t="s">
        <v>3937</v>
      </c>
      <c r="E2085" s="139" t="s">
        <v>1630</v>
      </c>
      <c r="F2085" s="139" t="s">
        <v>1561</v>
      </c>
      <c r="G2085" s="139" t="s">
        <v>1631</v>
      </c>
    </row>
    <row r="2086" spans="1:7">
      <c r="A2086" s="139">
        <v>2085</v>
      </c>
      <c r="B2086" s="139" t="s">
        <v>3920</v>
      </c>
      <c r="C2086" s="139" t="s">
        <v>3936</v>
      </c>
      <c r="D2086" s="139" t="s">
        <v>3937</v>
      </c>
      <c r="E2086" s="139" t="s">
        <v>2712</v>
      </c>
      <c r="F2086" s="139" t="s">
        <v>2713</v>
      </c>
      <c r="G2086" s="139" t="s">
        <v>2641</v>
      </c>
    </row>
    <row r="2087" spans="1:7">
      <c r="A2087" s="139">
        <v>2086</v>
      </c>
      <c r="B2087" s="139" t="s">
        <v>3920</v>
      </c>
      <c r="C2087" s="139" t="s">
        <v>3936</v>
      </c>
      <c r="D2087" s="139" t="s">
        <v>3937</v>
      </c>
      <c r="E2087" s="139" t="s">
        <v>1511</v>
      </c>
      <c r="F2087" s="139" t="s">
        <v>1512</v>
      </c>
      <c r="G2087" s="139" t="s">
        <v>1513</v>
      </c>
    </row>
    <row r="2088" spans="1:7">
      <c r="A2088" s="139">
        <v>2087</v>
      </c>
      <c r="B2088" s="139" t="s">
        <v>3920</v>
      </c>
      <c r="C2088" s="139" t="s">
        <v>3936</v>
      </c>
      <c r="D2088" s="139" t="s">
        <v>3937</v>
      </c>
      <c r="E2088" s="139" t="s">
        <v>2616</v>
      </c>
      <c r="F2088" s="139" t="s">
        <v>2617</v>
      </c>
      <c r="G2088" s="139" t="s">
        <v>2120</v>
      </c>
    </row>
    <row r="2089" spans="1:7">
      <c r="A2089" s="139">
        <v>2088</v>
      </c>
      <c r="B2089" s="139" t="s">
        <v>3920</v>
      </c>
      <c r="C2089" s="139" t="s">
        <v>3936</v>
      </c>
      <c r="D2089" s="139" t="s">
        <v>3937</v>
      </c>
      <c r="E2089" s="139" t="s">
        <v>2242</v>
      </c>
      <c r="F2089" s="139" t="s">
        <v>2004</v>
      </c>
      <c r="G2089" s="139" t="s">
        <v>2243</v>
      </c>
    </row>
    <row r="2090" spans="1:7">
      <c r="A2090" s="139">
        <v>2089</v>
      </c>
      <c r="B2090" s="139" t="s">
        <v>3920</v>
      </c>
      <c r="C2090" s="139" t="s">
        <v>3938</v>
      </c>
      <c r="D2090" s="139" t="s">
        <v>3939</v>
      </c>
      <c r="E2090" s="139" t="s">
        <v>2639</v>
      </c>
      <c r="F2090" s="139" t="s">
        <v>2640</v>
      </c>
      <c r="G2090" s="139" t="s">
        <v>2641</v>
      </c>
    </row>
    <row r="2091" spans="1:7">
      <c r="A2091" s="139">
        <v>2090</v>
      </c>
      <c r="B2091" s="139" t="s">
        <v>3920</v>
      </c>
      <c r="C2091" s="139" t="s">
        <v>3938</v>
      </c>
      <c r="D2091" s="139" t="s">
        <v>3939</v>
      </c>
      <c r="E2091" s="139" t="s">
        <v>1753</v>
      </c>
      <c r="F2091" s="139" t="s">
        <v>1754</v>
      </c>
      <c r="G2091" s="139" t="s">
        <v>1755</v>
      </c>
    </row>
    <row r="2092" spans="1:7">
      <c r="A2092" s="139">
        <v>2091</v>
      </c>
      <c r="B2092" s="139" t="s">
        <v>3920</v>
      </c>
      <c r="C2092" s="139" t="s">
        <v>3938</v>
      </c>
      <c r="D2092" s="139" t="s">
        <v>3939</v>
      </c>
      <c r="E2092" s="139" t="s">
        <v>2642</v>
      </c>
      <c r="F2092" s="139" t="s">
        <v>2643</v>
      </c>
      <c r="G2092" s="139" t="s">
        <v>2644</v>
      </c>
    </row>
    <row r="2093" spans="1:7">
      <c r="A2093" s="139">
        <v>2092</v>
      </c>
      <c r="B2093" s="139" t="s">
        <v>3920</v>
      </c>
      <c r="C2093" s="139" t="s">
        <v>3938</v>
      </c>
      <c r="D2093" s="139" t="s">
        <v>3939</v>
      </c>
      <c r="E2093" s="139" t="s">
        <v>1712</v>
      </c>
      <c r="F2093" s="139" t="s">
        <v>1561</v>
      </c>
      <c r="G2093" s="139" t="s">
        <v>1713</v>
      </c>
    </row>
    <row r="2094" spans="1:7">
      <c r="A2094" s="139">
        <v>2093</v>
      </c>
      <c r="B2094" s="139" t="s">
        <v>3920</v>
      </c>
      <c r="C2094" s="139" t="s">
        <v>3938</v>
      </c>
      <c r="D2094" s="139" t="s">
        <v>3939</v>
      </c>
      <c r="E2094" s="139" t="s">
        <v>1630</v>
      </c>
      <c r="F2094" s="139" t="s">
        <v>1561</v>
      </c>
      <c r="G2094" s="139" t="s">
        <v>1631</v>
      </c>
    </row>
    <row r="2095" spans="1:7">
      <c r="A2095" s="139">
        <v>2094</v>
      </c>
      <c r="B2095" s="139" t="s">
        <v>3920</v>
      </c>
      <c r="C2095" s="139" t="s">
        <v>3938</v>
      </c>
      <c r="D2095" s="139" t="s">
        <v>3939</v>
      </c>
      <c r="E2095" s="139" t="s">
        <v>1511</v>
      </c>
      <c r="F2095" s="139" t="s">
        <v>1512</v>
      </c>
      <c r="G2095" s="139" t="s">
        <v>1513</v>
      </c>
    </row>
    <row r="2096" spans="1:7">
      <c r="A2096" s="139">
        <v>2095</v>
      </c>
      <c r="B2096" s="139" t="s">
        <v>3920</v>
      </c>
      <c r="C2096" s="139" t="s">
        <v>3938</v>
      </c>
      <c r="D2096" s="139" t="s">
        <v>3939</v>
      </c>
      <c r="E2096" s="139" t="s">
        <v>2616</v>
      </c>
      <c r="F2096" s="139" t="s">
        <v>2617</v>
      </c>
      <c r="G2096" s="139" t="s">
        <v>2120</v>
      </c>
    </row>
    <row r="2097" spans="1:7">
      <c r="A2097" s="139">
        <v>2096</v>
      </c>
      <c r="B2097" s="139" t="s">
        <v>3920</v>
      </c>
      <c r="C2097" s="139" t="s">
        <v>3938</v>
      </c>
      <c r="D2097" s="139" t="s">
        <v>3939</v>
      </c>
      <c r="E2097" s="139" t="s">
        <v>2242</v>
      </c>
      <c r="F2097" s="139" t="s">
        <v>2004</v>
      </c>
      <c r="G2097" s="139" t="s">
        <v>2243</v>
      </c>
    </row>
    <row r="2098" spans="1:7">
      <c r="A2098" s="139">
        <v>2097</v>
      </c>
      <c r="B2098" s="139" t="s">
        <v>3920</v>
      </c>
      <c r="C2098" s="139" t="s">
        <v>3938</v>
      </c>
      <c r="D2098" s="139" t="s">
        <v>3939</v>
      </c>
      <c r="E2098" s="139" t="s">
        <v>2714</v>
      </c>
      <c r="F2098" s="139" t="s">
        <v>2715</v>
      </c>
      <c r="G2098" s="139" t="s">
        <v>2285</v>
      </c>
    </row>
    <row r="2099" spans="1:7">
      <c r="A2099" s="139">
        <v>2098</v>
      </c>
      <c r="B2099" s="139" t="s">
        <v>3920</v>
      </c>
      <c r="C2099" s="139" t="s">
        <v>3940</v>
      </c>
      <c r="D2099" s="139" t="s">
        <v>3941</v>
      </c>
      <c r="E2099" s="139" t="s">
        <v>2716</v>
      </c>
      <c r="F2099" s="139" t="s">
        <v>2717</v>
      </c>
      <c r="G2099" s="139" t="s">
        <v>1959</v>
      </c>
    </row>
    <row r="2100" spans="1:7">
      <c r="A2100" s="139">
        <v>2099</v>
      </c>
      <c r="B2100" s="139" t="s">
        <v>3920</v>
      </c>
      <c r="C2100" s="139" t="s">
        <v>3940</v>
      </c>
      <c r="D2100" s="139" t="s">
        <v>3941</v>
      </c>
      <c r="E2100" s="139" t="s">
        <v>2639</v>
      </c>
      <c r="F2100" s="139" t="s">
        <v>2640</v>
      </c>
      <c r="G2100" s="139" t="s">
        <v>2641</v>
      </c>
    </row>
    <row r="2101" spans="1:7">
      <c r="A2101" s="139">
        <v>2100</v>
      </c>
      <c r="B2101" s="139" t="s">
        <v>3920</v>
      </c>
      <c r="C2101" s="139" t="s">
        <v>3940</v>
      </c>
      <c r="D2101" s="139" t="s">
        <v>3941</v>
      </c>
      <c r="E2101" s="139" t="s">
        <v>1753</v>
      </c>
      <c r="F2101" s="139" t="s">
        <v>1754</v>
      </c>
      <c r="G2101" s="139" t="s">
        <v>1755</v>
      </c>
    </row>
    <row r="2102" spans="1:7">
      <c r="A2102" s="139">
        <v>2101</v>
      </c>
      <c r="B2102" s="139" t="s">
        <v>3920</v>
      </c>
      <c r="C2102" s="139" t="s">
        <v>3940</v>
      </c>
      <c r="D2102" s="139" t="s">
        <v>3941</v>
      </c>
      <c r="E2102" s="139" t="s">
        <v>2642</v>
      </c>
      <c r="F2102" s="139" t="s">
        <v>2643</v>
      </c>
      <c r="G2102" s="139" t="s">
        <v>2644</v>
      </c>
    </row>
    <row r="2103" spans="1:7">
      <c r="A2103" s="139">
        <v>2102</v>
      </c>
      <c r="B2103" s="139" t="s">
        <v>3920</v>
      </c>
      <c r="C2103" s="139" t="s">
        <v>3940</v>
      </c>
      <c r="D2103" s="139" t="s">
        <v>3941</v>
      </c>
      <c r="E2103" s="139" t="s">
        <v>1712</v>
      </c>
      <c r="F2103" s="139" t="s">
        <v>1561</v>
      </c>
      <c r="G2103" s="139" t="s">
        <v>1713</v>
      </c>
    </row>
    <row r="2104" spans="1:7">
      <c r="A2104" s="139">
        <v>2103</v>
      </c>
      <c r="B2104" s="139" t="s">
        <v>3920</v>
      </c>
      <c r="C2104" s="139" t="s">
        <v>3940</v>
      </c>
      <c r="D2104" s="139" t="s">
        <v>3941</v>
      </c>
      <c r="E2104" s="139" t="s">
        <v>1630</v>
      </c>
      <c r="F2104" s="139" t="s">
        <v>1561</v>
      </c>
      <c r="G2104" s="139" t="s">
        <v>1631</v>
      </c>
    </row>
    <row r="2105" spans="1:7">
      <c r="A2105" s="139">
        <v>2104</v>
      </c>
      <c r="B2105" s="139" t="s">
        <v>3920</v>
      </c>
      <c r="C2105" s="139" t="s">
        <v>3940</v>
      </c>
      <c r="D2105" s="139" t="s">
        <v>3941</v>
      </c>
      <c r="E2105" s="139" t="s">
        <v>1511</v>
      </c>
      <c r="F2105" s="139" t="s">
        <v>1512</v>
      </c>
      <c r="G2105" s="139" t="s">
        <v>1513</v>
      </c>
    </row>
    <row r="2106" spans="1:7">
      <c r="A2106" s="139">
        <v>2105</v>
      </c>
      <c r="B2106" s="139" t="s">
        <v>3920</v>
      </c>
      <c r="C2106" s="139" t="s">
        <v>3940</v>
      </c>
      <c r="D2106" s="139" t="s">
        <v>3941</v>
      </c>
      <c r="E2106" s="139" t="s">
        <v>2616</v>
      </c>
      <c r="F2106" s="139" t="s">
        <v>2617</v>
      </c>
      <c r="G2106" s="139" t="s">
        <v>2120</v>
      </c>
    </row>
    <row r="2107" spans="1:7">
      <c r="A2107" s="139">
        <v>2106</v>
      </c>
      <c r="B2107" s="139" t="s">
        <v>3920</v>
      </c>
      <c r="C2107" s="139" t="s">
        <v>3940</v>
      </c>
      <c r="D2107" s="139" t="s">
        <v>3941</v>
      </c>
      <c r="E2107" s="139" t="s">
        <v>2242</v>
      </c>
      <c r="F2107" s="139" t="s">
        <v>2004</v>
      </c>
      <c r="G2107" s="139" t="s">
        <v>2243</v>
      </c>
    </row>
    <row r="2108" spans="1:7">
      <c r="A2108" s="139">
        <v>2107</v>
      </c>
      <c r="B2108" s="139" t="s">
        <v>3942</v>
      </c>
      <c r="C2108" s="139" t="s">
        <v>3942</v>
      </c>
      <c r="D2108" s="139" t="s">
        <v>3943</v>
      </c>
      <c r="E2108" s="139" t="s">
        <v>1550</v>
      </c>
      <c r="F2108" s="139" t="s">
        <v>1551</v>
      </c>
      <c r="G2108" s="139" t="s">
        <v>1552</v>
      </c>
    </row>
    <row r="2109" spans="1:7">
      <c r="A2109" s="139">
        <v>2108</v>
      </c>
      <c r="B2109" s="139" t="s">
        <v>3942</v>
      </c>
      <c r="C2109" s="139" t="s">
        <v>3942</v>
      </c>
      <c r="D2109" s="139" t="s">
        <v>3943</v>
      </c>
      <c r="E2109" s="139" t="s">
        <v>1511</v>
      </c>
      <c r="F2109" s="139" t="s">
        <v>1512</v>
      </c>
      <c r="G2109" s="139" t="s">
        <v>1513</v>
      </c>
    </row>
    <row r="2110" spans="1:7">
      <c r="A2110" s="139">
        <v>2109</v>
      </c>
      <c r="B2110" s="139" t="s">
        <v>3942</v>
      </c>
      <c r="C2110" s="139" t="s">
        <v>3944</v>
      </c>
      <c r="D2110" s="139" t="s">
        <v>3945</v>
      </c>
      <c r="E2110" s="139" t="s">
        <v>1560</v>
      </c>
      <c r="F2110" s="139" t="s">
        <v>1561</v>
      </c>
      <c r="G2110" s="139" t="s">
        <v>1562</v>
      </c>
    </row>
    <row r="2111" spans="1:7">
      <c r="A2111" s="139">
        <v>2110</v>
      </c>
      <c r="B2111" s="139" t="s">
        <v>3942</v>
      </c>
      <c r="C2111" s="139" t="s">
        <v>3944</v>
      </c>
      <c r="D2111" s="139" t="s">
        <v>3945</v>
      </c>
      <c r="E2111" s="139" t="s">
        <v>2718</v>
      </c>
      <c r="F2111" s="139" t="s">
        <v>2719</v>
      </c>
      <c r="G2111" s="139" t="s">
        <v>2720</v>
      </c>
    </row>
    <row r="2112" spans="1:7">
      <c r="A2112" s="139">
        <v>2111</v>
      </c>
      <c r="B2112" s="139" t="s">
        <v>3942</v>
      </c>
      <c r="C2112" s="139" t="s">
        <v>3944</v>
      </c>
      <c r="D2112" s="139" t="s">
        <v>3945</v>
      </c>
      <c r="E2112" s="139" t="s">
        <v>1550</v>
      </c>
      <c r="F2112" s="139" t="s">
        <v>1551</v>
      </c>
      <c r="G2112" s="139" t="s">
        <v>1552</v>
      </c>
    </row>
    <row r="2113" spans="1:7">
      <c r="A2113" s="139">
        <v>2112</v>
      </c>
      <c r="B2113" s="139" t="s">
        <v>3942</v>
      </c>
      <c r="C2113" s="139" t="s">
        <v>3944</v>
      </c>
      <c r="D2113" s="139" t="s">
        <v>3945</v>
      </c>
      <c r="E2113" s="139" t="s">
        <v>1511</v>
      </c>
      <c r="F2113" s="139" t="s">
        <v>1512</v>
      </c>
      <c r="G2113" s="139" t="s">
        <v>1513</v>
      </c>
    </row>
    <row r="2114" spans="1:7">
      <c r="A2114" s="139">
        <v>2113</v>
      </c>
      <c r="B2114" s="139" t="s">
        <v>3942</v>
      </c>
      <c r="C2114" s="139" t="s">
        <v>3944</v>
      </c>
      <c r="D2114" s="139" t="s">
        <v>3945</v>
      </c>
      <c r="E2114" s="139" t="s">
        <v>2721</v>
      </c>
      <c r="F2114" s="139" t="s">
        <v>2722</v>
      </c>
      <c r="G2114" s="139" t="s">
        <v>2720</v>
      </c>
    </row>
    <row r="2115" spans="1:7">
      <c r="A2115" s="139">
        <v>2114</v>
      </c>
      <c r="B2115" s="139" t="s">
        <v>3942</v>
      </c>
      <c r="C2115" s="139" t="s">
        <v>3944</v>
      </c>
      <c r="D2115" s="139" t="s">
        <v>3945</v>
      </c>
      <c r="E2115" s="139" t="s">
        <v>2616</v>
      </c>
      <c r="F2115" s="139" t="s">
        <v>2617</v>
      </c>
      <c r="G2115" s="139" t="s">
        <v>2120</v>
      </c>
    </row>
    <row r="2116" spans="1:7">
      <c r="A2116" s="139">
        <v>2115</v>
      </c>
      <c r="B2116" s="139" t="s">
        <v>3942</v>
      </c>
      <c r="C2116" s="139" t="s">
        <v>3944</v>
      </c>
      <c r="D2116" s="139" t="s">
        <v>3945</v>
      </c>
      <c r="E2116" s="139" t="s">
        <v>1761</v>
      </c>
      <c r="F2116" s="139" t="s">
        <v>1762</v>
      </c>
      <c r="G2116" s="139" t="s">
        <v>1763</v>
      </c>
    </row>
    <row r="2117" spans="1:7">
      <c r="A2117" s="139">
        <v>2116</v>
      </c>
      <c r="B2117" s="139" t="s">
        <v>3942</v>
      </c>
      <c r="C2117" s="139" t="s">
        <v>3946</v>
      </c>
      <c r="D2117" s="139" t="s">
        <v>3947</v>
      </c>
      <c r="E2117" s="139" t="s">
        <v>2723</v>
      </c>
      <c r="F2117" s="139" t="s">
        <v>2724</v>
      </c>
      <c r="G2117" s="139" t="s">
        <v>2720</v>
      </c>
    </row>
    <row r="2118" spans="1:7">
      <c r="A2118" s="139">
        <v>2117</v>
      </c>
      <c r="B2118" s="139" t="s">
        <v>3942</v>
      </c>
      <c r="C2118" s="139" t="s">
        <v>3946</v>
      </c>
      <c r="D2118" s="139" t="s">
        <v>3947</v>
      </c>
      <c r="E2118" s="139" t="s">
        <v>1560</v>
      </c>
      <c r="F2118" s="139" t="s">
        <v>1561</v>
      </c>
      <c r="G2118" s="139" t="s">
        <v>1562</v>
      </c>
    </row>
    <row r="2119" spans="1:7">
      <c r="A2119" s="139">
        <v>2118</v>
      </c>
      <c r="B2119" s="139" t="s">
        <v>3942</v>
      </c>
      <c r="C2119" s="139" t="s">
        <v>3946</v>
      </c>
      <c r="D2119" s="139" t="s">
        <v>3947</v>
      </c>
      <c r="E2119" s="139" t="s">
        <v>1550</v>
      </c>
      <c r="F2119" s="139" t="s">
        <v>1551</v>
      </c>
      <c r="G2119" s="139" t="s">
        <v>1552</v>
      </c>
    </row>
    <row r="2120" spans="1:7">
      <c r="A2120" s="139">
        <v>2119</v>
      </c>
      <c r="B2120" s="139" t="s">
        <v>3942</v>
      </c>
      <c r="C2120" s="139" t="s">
        <v>3946</v>
      </c>
      <c r="D2120" s="139" t="s">
        <v>3947</v>
      </c>
      <c r="E2120" s="139" t="s">
        <v>1511</v>
      </c>
      <c r="F2120" s="139" t="s">
        <v>1512</v>
      </c>
      <c r="G2120" s="139" t="s">
        <v>1513</v>
      </c>
    </row>
    <row r="2121" spans="1:7">
      <c r="A2121" s="139">
        <v>2120</v>
      </c>
      <c r="B2121" s="139" t="s">
        <v>3942</v>
      </c>
      <c r="C2121" s="139" t="s">
        <v>3946</v>
      </c>
      <c r="D2121" s="139" t="s">
        <v>3947</v>
      </c>
      <c r="E2121" s="139" t="s">
        <v>2721</v>
      </c>
      <c r="F2121" s="139" t="s">
        <v>2722</v>
      </c>
      <c r="G2121" s="139" t="s">
        <v>2720</v>
      </c>
    </row>
    <row r="2122" spans="1:7">
      <c r="A2122" s="139">
        <v>2121</v>
      </c>
      <c r="B2122" s="139" t="s">
        <v>3942</v>
      </c>
      <c r="C2122" s="139" t="s">
        <v>3946</v>
      </c>
      <c r="D2122" s="139" t="s">
        <v>3947</v>
      </c>
      <c r="E2122" s="139" t="s">
        <v>2616</v>
      </c>
      <c r="F2122" s="139" t="s">
        <v>2617</v>
      </c>
      <c r="G2122" s="139" t="s">
        <v>2120</v>
      </c>
    </row>
    <row r="2123" spans="1:7">
      <c r="A2123" s="139">
        <v>2122</v>
      </c>
      <c r="B2123" s="139" t="s">
        <v>3942</v>
      </c>
      <c r="C2123" s="139" t="s">
        <v>3946</v>
      </c>
      <c r="D2123" s="139" t="s">
        <v>3947</v>
      </c>
      <c r="E2123" s="139" t="s">
        <v>1761</v>
      </c>
      <c r="F2123" s="139" t="s">
        <v>1762</v>
      </c>
      <c r="G2123" s="139" t="s">
        <v>1763</v>
      </c>
    </row>
    <row r="2124" spans="1:7">
      <c r="A2124" s="139">
        <v>2123</v>
      </c>
      <c r="B2124" s="139" t="s">
        <v>3942</v>
      </c>
      <c r="C2124" s="139" t="s">
        <v>3948</v>
      </c>
      <c r="D2124" s="139" t="s">
        <v>3949</v>
      </c>
      <c r="E2124" s="139" t="s">
        <v>1560</v>
      </c>
      <c r="F2124" s="139" t="s">
        <v>1561</v>
      </c>
      <c r="G2124" s="139" t="s">
        <v>1562</v>
      </c>
    </row>
    <row r="2125" spans="1:7">
      <c r="A2125" s="139">
        <v>2124</v>
      </c>
      <c r="B2125" s="139" t="s">
        <v>3942</v>
      </c>
      <c r="C2125" s="139" t="s">
        <v>3948</v>
      </c>
      <c r="D2125" s="139" t="s">
        <v>3949</v>
      </c>
      <c r="E2125" s="139" t="s">
        <v>1550</v>
      </c>
      <c r="F2125" s="139" t="s">
        <v>1551</v>
      </c>
      <c r="G2125" s="139" t="s">
        <v>1552</v>
      </c>
    </row>
    <row r="2126" spans="1:7">
      <c r="A2126" s="139">
        <v>2125</v>
      </c>
      <c r="B2126" s="139" t="s">
        <v>3942</v>
      </c>
      <c r="C2126" s="139" t="s">
        <v>3948</v>
      </c>
      <c r="D2126" s="139" t="s">
        <v>3949</v>
      </c>
      <c r="E2126" s="139" t="s">
        <v>1511</v>
      </c>
      <c r="F2126" s="139" t="s">
        <v>1512</v>
      </c>
      <c r="G2126" s="139" t="s">
        <v>1513</v>
      </c>
    </row>
    <row r="2127" spans="1:7">
      <c r="A2127" s="139">
        <v>2126</v>
      </c>
      <c r="B2127" s="139" t="s">
        <v>3942</v>
      </c>
      <c r="C2127" s="139" t="s">
        <v>3948</v>
      </c>
      <c r="D2127" s="139" t="s">
        <v>3949</v>
      </c>
      <c r="E2127" s="139" t="s">
        <v>2721</v>
      </c>
      <c r="F2127" s="139" t="s">
        <v>2722</v>
      </c>
      <c r="G2127" s="139" t="s">
        <v>2720</v>
      </c>
    </row>
    <row r="2128" spans="1:7">
      <c r="A2128" s="139">
        <v>2127</v>
      </c>
      <c r="B2128" s="139" t="s">
        <v>3942</v>
      </c>
      <c r="C2128" s="139" t="s">
        <v>3948</v>
      </c>
      <c r="D2128" s="139" t="s">
        <v>3949</v>
      </c>
      <c r="E2128" s="139" t="s">
        <v>2616</v>
      </c>
      <c r="F2128" s="139" t="s">
        <v>2617</v>
      </c>
      <c r="G2128" s="139" t="s">
        <v>2120</v>
      </c>
    </row>
    <row r="2129" spans="1:7">
      <c r="A2129" s="139">
        <v>2128</v>
      </c>
      <c r="B2129" s="139" t="s">
        <v>3942</v>
      </c>
      <c r="C2129" s="139" t="s">
        <v>3948</v>
      </c>
      <c r="D2129" s="139" t="s">
        <v>3949</v>
      </c>
      <c r="E2129" s="139" t="s">
        <v>1761</v>
      </c>
      <c r="F2129" s="139" t="s">
        <v>1762</v>
      </c>
      <c r="G2129" s="139" t="s">
        <v>1763</v>
      </c>
    </row>
    <row r="2130" spans="1:7">
      <c r="A2130" s="139">
        <v>2129</v>
      </c>
      <c r="B2130" s="139" t="s">
        <v>3942</v>
      </c>
      <c r="C2130" s="139" t="s">
        <v>3950</v>
      </c>
      <c r="D2130" s="139" t="s">
        <v>3951</v>
      </c>
      <c r="E2130" s="139" t="s">
        <v>2725</v>
      </c>
      <c r="F2130" s="139" t="s">
        <v>2726</v>
      </c>
      <c r="G2130" s="139" t="s">
        <v>2720</v>
      </c>
    </row>
    <row r="2131" spans="1:7">
      <c r="A2131" s="139">
        <v>2130</v>
      </c>
      <c r="B2131" s="139" t="s">
        <v>3942</v>
      </c>
      <c r="C2131" s="139" t="s">
        <v>3950</v>
      </c>
      <c r="D2131" s="139" t="s">
        <v>3951</v>
      </c>
      <c r="E2131" s="139" t="s">
        <v>2727</v>
      </c>
      <c r="F2131" s="139" t="s">
        <v>2728</v>
      </c>
      <c r="G2131" s="139" t="s">
        <v>2720</v>
      </c>
    </row>
    <row r="2132" spans="1:7">
      <c r="A2132" s="139">
        <v>2131</v>
      </c>
      <c r="B2132" s="139" t="s">
        <v>3942</v>
      </c>
      <c r="C2132" s="139" t="s">
        <v>3950</v>
      </c>
      <c r="D2132" s="139" t="s">
        <v>3951</v>
      </c>
      <c r="E2132" s="139" t="s">
        <v>2729</v>
      </c>
      <c r="F2132" s="139" t="s">
        <v>2730</v>
      </c>
      <c r="G2132" s="139" t="s">
        <v>2720</v>
      </c>
    </row>
    <row r="2133" spans="1:7">
      <c r="A2133" s="139">
        <v>2132</v>
      </c>
      <c r="B2133" s="139" t="s">
        <v>3942</v>
      </c>
      <c r="C2133" s="139" t="s">
        <v>3950</v>
      </c>
      <c r="D2133" s="139" t="s">
        <v>3951</v>
      </c>
      <c r="E2133" s="139" t="s">
        <v>2731</v>
      </c>
      <c r="F2133" s="139" t="s">
        <v>2732</v>
      </c>
      <c r="G2133" s="139" t="s">
        <v>2720</v>
      </c>
    </row>
    <row r="2134" spans="1:7">
      <c r="A2134" s="139">
        <v>2133</v>
      </c>
      <c r="B2134" s="139" t="s">
        <v>3942</v>
      </c>
      <c r="C2134" s="139" t="s">
        <v>3950</v>
      </c>
      <c r="D2134" s="139" t="s">
        <v>3951</v>
      </c>
      <c r="E2134" s="139" t="s">
        <v>2733</v>
      </c>
      <c r="F2134" s="139" t="s">
        <v>2734</v>
      </c>
      <c r="G2134" s="139" t="s">
        <v>2720</v>
      </c>
    </row>
    <row r="2135" spans="1:7">
      <c r="A2135" s="139">
        <v>2134</v>
      </c>
      <c r="B2135" s="139" t="s">
        <v>3942</v>
      </c>
      <c r="C2135" s="139" t="s">
        <v>3950</v>
      </c>
      <c r="D2135" s="139" t="s">
        <v>3951</v>
      </c>
      <c r="E2135" s="139" t="s">
        <v>2735</v>
      </c>
      <c r="F2135" s="139" t="s">
        <v>0</v>
      </c>
      <c r="G2135" s="139" t="s">
        <v>2720</v>
      </c>
    </row>
    <row r="2136" spans="1:7">
      <c r="A2136" s="139">
        <v>2135</v>
      </c>
      <c r="B2136" s="139" t="s">
        <v>3942</v>
      </c>
      <c r="C2136" s="139" t="s">
        <v>3950</v>
      </c>
      <c r="D2136" s="139" t="s">
        <v>3951</v>
      </c>
      <c r="E2136" s="139" t="s">
        <v>1</v>
      </c>
      <c r="F2136" s="139" t="s">
        <v>2</v>
      </c>
      <c r="G2136" s="139" t="s">
        <v>1568</v>
      </c>
    </row>
    <row r="2137" spans="1:7">
      <c r="A2137" s="139">
        <v>2136</v>
      </c>
      <c r="B2137" s="139" t="s">
        <v>3942</v>
      </c>
      <c r="C2137" s="139" t="s">
        <v>3950</v>
      </c>
      <c r="D2137" s="139" t="s">
        <v>3951</v>
      </c>
      <c r="E2137" s="139" t="s">
        <v>3</v>
      </c>
      <c r="F2137" s="139" t="s">
        <v>4</v>
      </c>
      <c r="G2137" s="139" t="s">
        <v>2720</v>
      </c>
    </row>
    <row r="2138" spans="1:7">
      <c r="A2138" s="139">
        <v>2137</v>
      </c>
      <c r="B2138" s="139" t="s">
        <v>3942</v>
      </c>
      <c r="C2138" s="139" t="s">
        <v>3950</v>
      </c>
      <c r="D2138" s="139" t="s">
        <v>3951</v>
      </c>
      <c r="E2138" s="139" t="s">
        <v>5</v>
      </c>
      <c r="F2138" s="139" t="s">
        <v>6</v>
      </c>
      <c r="G2138" s="139" t="s">
        <v>2720</v>
      </c>
    </row>
    <row r="2139" spans="1:7">
      <c r="A2139" s="139">
        <v>2138</v>
      </c>
      <c r="B2139" s="139" t="s">
        <v>3942</v>
      </c>
      <c r="C2139" s="139" t="s">
        <v>3950</v>
      </c>
      <c r="D2139" s="139" t="s">
        <v>3951</v>
      </c>
      <c r="E2139" s="139" t="s">
        <v>7</v>
      </c>
      <c r="F2139" s="139" t="s">
        <v>8</v>
      </c>
      <c r="G2139" s="139" t="s">
        <v>2720</v>
      </c>
    </row>
    <row r="2140" spans="1:7">
      <c r="A2140" s="139">
        <v>2139</v>
      </c>
      <c r="B2140" s="139" t="s">
        <v>3942</v>
      </c>
      <c r="C2140" s="139" t="s">
        <v>3950</v>
      </c>
      <c r="D2140" s="139" t="s">
        <v>3951</v>
      </c>
      <c r="E2140" s="139" t="s">
        <v>9</v>
      </c>
      <c r="F2140" s="139" t="s">
        <v>10</v>
      </c>
      <c r="G2140" s="139" t="s">
        <v>2720</v>
      </c>
    </row>
    <row r="2141" spans="1:7">
      <c r="A2141" s="139">
        <v>2140</v>
      </c>
      <c r="B2141" s="139" t="s">
        <v>3942</v>
      </c>
      <c r="C2141" s="139" t="s">
        <v>3950</v>
      </c>
      <c r="D2141" s="139" t="s">
        <v>3951</v>
      </c>
      <c r="E2141" s="139" t="s">
        <v>11</v>
      </c>
      <c r="F2141" s="139" t="s">
        <v>12</v>
      </c>
      <c r="G2141" s="139" t="s">
        <v>2720</v>
      </c>
    </row>
    <row r="2142" spans="1:7">
      <c r="A2142" s="139">
        <v>2141</v>
      </c>
      <c r="B2142" s="139" t="s">
        <v>3942</v>
      </c>
      <c r="C2142" s="139" t="s">
        <v>3950</v>
      </c>
      <c r="D2142" s="139" t="s">
        <v>3951</v>
      </c>
      <c r="E2142" s="139" t="s">
        <v>1560</v>
      </c>
      <c r="F2142" s="139" t="s">
        <v>1561</v>
      </c>
      <c r="G2142" s="139" t="s">
        <v>1562</v>
      </c>
    </row>
    <row r="2143" spans="1:7">
      <c r="A2143" s="139">
        <v>2142</v>
      </c>
      <c r="B2143" s="139" t="s">
        <v>3942</v>
      </c>
      <c r="C2143" s="139" t="s">
        <v>3950</v>
      </c>
      <c r="D2143" s="139" t="s">
        <v>3951</v>
      </c>
      <c r="E2143" s="139" t="s">
        <v>13</v>
      </c>
      <c r="F2143" s="139" t="s">
        <v>14</v>
      </c>
      <c r="G2143" s="139" t="s">
        <v>2720</v>
      </c>
    </row>
    <row r="2144" spans="1:7">
      <c r="A2144" s="139">
        <v>2143</v>
      </c>
      <c r="B2144" s="139" t="s">
        <v>3942</v>
      </c>
      <c r="C2144" s="139" t="s">
        <v>3950</v>
      </c>
      <c r="D2144" s="139" t="s">
        <v>3951</v>
      </c>
      <c r="E2144" s="139" t="s">
        <v>15</v>
      </c>
      <c r="F2144" s="139" t="s">
        <v>16</v>
      </c>
      <c r="G2144" s="139" t="s">
        <v>2720</v>
      </c>
    </row>
    <row r="2145" spans="1:7">
      <c r="A2145" s="139">
        <v>2144</v>
      </c>
      <c r="B2145" s="139" t="s">
        <v>3942</v>
      </c>
      <c r="C2145" s="139" t="s">
        <v>3950</v>
      </c>
      <c r="D2145" s="139" t="s">
        <v>3951</v>
      </c>
      <c r="E2145" s="139" t="s">
        <v>1550</v>
      </c>
      <c r="F2145" s="139" t="s">
        <v>1551</v>
      </c>
      <c r="G2145" s="139" t="s">
        <v>1552</v>
      </c>
    </row>
    <row r="2146" spans="1:7">
      <c r="A2146" s="139">
        <v>2145</v>
      </c>
      <c r="B2146" s="139" t="s">
        <v>3942</v>
      </c>
      <c r="C2146" s="139" t="s">
        <v>3950</v>
      </c>
      <c r="D2146" s="139" t="s">
        <v>3951</v>
      </c>
      <c r="E2146" s="139" t="s">
        <v>17</v>
      </c>
      <c r="F2146" s="139" t="s">
        <v>18</v>
      </c>
      <c r="G2146" s="139" t="s">
        <v>2720</v>
      </c>
    </row>
    <row r="2147" spans="1:7">
      <c r="A2147" s="139">
        <v>2146</v>
      </c>
      <c r="B2147" s="139" t="s">
        <v>3942</v>
      </c>
      <c r="C2147" s="139" t="s">
        <v>3950</v>
      </c>
      <c r="D2147" s="139" t="s">
        <v>3951</v>
      </c>
      <c r="E2147" s="139" t="s">
        <v>1511</v>
      </c>
      <c r="F2147" s="139" t="s">
        <v>1512</v>
      </c>
      <c r="G2147" s="139" t="s">
        <v>1513</v>
      </c>
    </row>
    <row r="2148" spans="1:7">
      <c r="A2148" s="139">
        <v>2147</v>
      </c>
      <c r="B2148" s="139" t="s">
        <v>3942</v>
      </c>
      <c r="C2148" s="139" t="s">
        <v>3950</v>
      </c>
      <c r="D2148" s="139" t="s">
        <v>3951</v>
      </c>
      <c r="E2148" s="139" t="s">
        <v>19</v>
      </c>
      <c r="F2148" s="139" t="s">
        <v>20</v>
      </c>
      <c r="G2148" s="139" t="s">
        <v>1612</v>
      </c>
    </row>
    <row r="2149" spans="1:7">
      <c r="A2149" s="139">
        <v>2148</v>
      </c>
      <c r="B2149" s="139" t="s">
        <v>3942</v>
      </c>
      <c r="C2149" s="139" t="s">
        <v>3950</v>
      </c>
      <c r="D2149" s="139" t="s">
        <v>3951</v>
      </c>
      <c r="E2149" s="139" t="s">
        <v>2721</v>
      </c>
      <c r="F2149" s="139" t="s">
        <v>2722</v>
      </c>
      <c r="G2149" s="139" t="s">
        <v>2720</v>
      </c>
    </row>
    <row r="2150" spans="1:7">
      <c r="A2150" s="139">
        <v>2149</v>
      </c>
      <c r="B2150" s="139" t="s">
        <v>3942</v>
      </c>
      <c r="C2150" s="139" t="s">
        <v>3950</v>
      </c>
      <c r="D2150" s="139" t="s">
        <v>3951</v>
      </c>
      <c r="E2150" s="139" t="s">
        <v>2616</v>
      </c>
      <c r="F2150" s="139" t="s">
        <v>2617</v>
      </c>
      <c r="G2150" s="139" t="s">
        <v>2120</v>
      </c>
    </row>
    <row r="2151" spans="1:7">
      <c r="A2151" s="139">
        <v>2150</v>
      </c>
      <c r="B2151" s="139" t="s">
        <v>3942</v>
      </c>
      <c r="C2151" s="139" t="s">
        <v>3950</v>
      </c>
      <c r="D2151" s="139" t="s">
        <v>3951</v>
      </c>
      <c r="E2151" s="139" t="s">
        <v>21</v>
      </c>
      <c r="F2151" s="139" t="s">
        <v>22</v>
      </c>
      <c r="G2151" s="139" t="s">
        <v>23</v>
      </c>
    </row>
    <row r="2152" spans="1:7">
      <c r="A2152" s="139">
        <v>2151</v>
      </c>
      <c r="B2152" s="139" t="s">
        <v>3942</v>
      </c>
      <c r="C2152" s="139" t="s">
        <v>3950</v>
      </c>
      <c r="D2152" s="139" t="s">
        <v>3951</v>
      </c>
      <c r="E2152" s="139" t="s">
        <v>24</v>
      </c>
      <c r="F2152" s="139" t="s">
        <v>25</v>
      </c>
      <c r="G2152" s="139" t="s">
        <v>2720</v>
      </c>
    </row>
    <row r="2153" spans="1:7">
      <c r="A2153" s="139">
        <v>2152</v>
      </c>
      <c r="B2153" s="139" t="s">
        <v>3942</v>
      </c>
      <c r="C2153" s="139" t="s">
        <v>3950</v>
      </c>
      <c r="D2153" s="139" t="s">
        <v>3951</v>
      </c>
      <c r="E2153" s="139" t="s">
        <v>1761</v>
      </c>
      <c r="F2153" s="139" t="s">
        <v>1762</v>
      </c>
      <c r="G2153" s="139" t="s">
        <v>1763</v>
      </c>
    </row>
    <row r="2154" spans="1:7">
      <c r="A2154" s="139">
        <v>2153</v>
      </c>
      <c r="B2154" s="139" t="s">
        <v>3942</v>
      </c>
      <c r="C2154" s="139" t="s">
        <v>3950</v>
      </c>
      <c r="D2154" s="139" t="s">
        <v>3951</v>
      </c>
      <c r="E2154" s="139" t="s">
        <v>26</v>
      </c>
      <c r="F2154" s="139" t="s">
        <v>27</v>
      </c>
      <c r="G2154" s="139" t="s">
        <v>2087</v>
      </c>
    </row>
    <row r="2155" spans="1:7">
      <c r="A2155" s="139">
        <v>2154</v>
      </c>
      <c r="B2155" s="139" t="s">
        <v>3942</v>
      </c>
      <c r="C2155" s="139" t="s">
        <v>3952</v>
      </c>
      <c r="D2155" s="139" t="s">
        <v>3953</v>
      </c>
      <c r="E2155" s="139" t="s">
        <v>1560</v>
      </c>
      <c r="F2155" s="139" t="s">
        <v>1561</v>
      </c>
      <c r="G2155" s="139" t="s">
        <v>1562</v>
      </c>
    </row>
    <row r="2156" spans="1:7">
      <c r="A2156" s="139">
        <v>2155</v>
      </c>
      <c r="B2156" s="139" t="s">
        <v>3942</v>
      </c>
      <c r="C2156" s="139" t="s">
        <v>3952</v>
      </c>
      <c r="D2156" s="139" t="s">
        <v>3953</v>
      </c>
      <c r="E2156" s="139" t="s">
        <v>1550</v>
      </c>
      <c r="F2156" s="139" t="s">
        <v>1551</v>
      </c>
      <c r="G2156" s="139" t="s">
        <v>1552</v>
      </c>
    </row>
    <row r="2157" spans="1:7">
      <c r="A2157" s="139">
        <v>2156</v>
      </c>
      <c r="B2157" s="139" t="s">
        <v>3942</v>
      </c>
      <c r="C2157" s="139" t="s">
        <v>3952</v>
      </c>
      <c r="D2157" s="139" t="s">
        <v>3953</v>
      </c>
      <c r="E2157" s="139" t="s">
        <v>1511</v>
      </c>
      <c r="F2157" s="139" t="s">
        <v>1512</v>
      </c>
      <c r="G2157" s="139" t="s">
        <v>1513</v>
      </c>
    </row>
    <row r="2158" spans="1:7">
      <c r="A2158" s="139">
        <v>2157</v>
      </c>
      <c r="B2158" s="139" t="s">
        <v>3942</v>
      </c>
      <c r="C2158" s="139" t="s">
        <v>3952</v>
      </c>
      <c r="D2158" s="139" t="s">
        <v>3953</v>
      </c>
      <c r="E2158" s="139" t="s">
        <v>2721</v>
      </c>
      <c r="F2158" s="139" t="s">
        <v>2722</v>
      </c>
      <c r="G2158" s="139" t="s">
        <v>2720</v>
      </c>
    </row>
    <row r="2159" spans="1:7">
      <c r="A2159" s="139">
        <v>2158</v>
      </c>
      <c r="B2159" s="139" t="s">
        <v>3942</v>
      </c>
      <c r="C2159" s="139" t="s">
        <v>3952</v>
      </c>
      <c r="D2159" s="139" t="s">
        <v>3953</v>
      </c>
      <c r="E2159" s="139" t="s">
        <v>2616</v>
      </c>
      <c r="F2159" s="139" t="s">
        <v>2617</v>
      </c>
      <c r="G2159" s="139" t="s">
        <v>2120</v>
      </c>
    </row>
    <row r="2160" spans="1:7">
      <c r="A2160" s="139">
        <v>2159</v>
      </c>
      <c r="B2160" s="139" t="s">
        <v>3942</v>
      </c>
      <c r="C2160" s="139" t="s">
        <v>3952</v>
      </c>
      <c r="D2160" s="139" t="s">
        <v>3953</v>
      </c>
      <c r="E2160" s="139" t="s">
        <v>1761</v>
      </c>
      <c r="F2160" s="139" t="s">
        <v>1762</v>
      </c>
      <c r="G2160" s="139" t="s">
        <v>1763</v>
      </c>
    </row>
    <row r="2161" spans="1:7">
      <c r="A2161" s="139">
        <v>2160</v>
      </c>
      <c r="B2161" s="139" t="s">
        <v>3942</v>
      </c>
      <c r="C2161" s="139" t="s">
        <v>3954</v>
      </c>
      <c r="D2161" s="139" t="s">
        <v>3955</v>
      </c>
      <c r="E2161" s="139" t="s">
        <v>1560</v>
      </c>
      <c r="F2161" s="139" t="s">
        <v>1561</v>
      </c>
      <c r="G2161" s="139" t="s">
        <v>1562</v>
      </c>
    </row>
    <row r="2162" spans="1:7">
      <c r="A2162" s="139">
        <v>2161</v>
      </c>
      <c r="B2162" s="139" t="s">
        <v>3942</v>
      </c>
      <c r="C2162" s="139" t="s">
        <v>3954</v>
      </c>
      <c r="D2162" s="139" t="s">
        <v>3955</v>
      </c>
      <c r="E2162" s="139" t="s">
        <v>1550</v>
      </c>
      <c r="F2162" s="139" t="s">
        <v>1551</v>
      </c>
      <c r="G2162" s="139" t="s">
        <v>1552</v>
      </c>
    </row>
    <row r="2163" spans="1:7">
      <c r="A2163" s="139">
        <v>2162</v>
      </c>
      <c r="B2163" s="139" t="s">
        <v>3942</v>
      </c>
      <c r="C2163" s="139" t="s">
        <v>3954</v>
      </c>
      <c r="D2163" s="139" t="s">
        <v>3955</v>
      </c>
      <c r="E2163" s="139" t="s">
        <v>1511</v>
      </c>
      <c r="F2163" s="139" t="s">
        <v>1512</v>
      </c>
      <c r="G2163" s="139" t="s">
        <v>1513</v>
      </c>
    </row>
    <row r="2164" spans="1:7">
      <c r="A2164" s="139">
        <v>2163</v>
      </c>
      <c r="B2164" s="139" t="s">
        <v>3942</v>
      </c>
      <c r="C2164" s="139" t="s">
        <v>3954</v>
      </c>
      <c r="D2164" s="139" t="s">
        <v>3955</v>
      </c>
      <c r="E2164" s="139" t="s">
        <v>2721</v>
      </c>
      <c r="F2164" s="139" t="s">
        <v>2722</v>
      </c>
      <c r="G2164" s="139" t="s">
        <v>2720</v>
      </c>
    </row>
    <row r="2165" spans="1:7">
      <c r="A2165" s="139">
        <v>2164</v>
      </c>
      <c r="B2165" s="139" t="s">
        <v>3942</v>
      </c>
      <c r="C2165" s="139" t="s">
        <v>3954</v>
      </c>
      <c r="D2165" s="139" t="s">
        <v>3955</v>
      </c>
      <c r="E2165" s="139" t="s">
        <v>2616</v>
      </c>
      <c r="F2165" s="139" t="s">
        <v>2617</v>
      </c>
      <c r="G2165" s="139" t="s">
        <v>2120</v>
      </c>
    </row>
    <row r="2166" spans="1:7">
      <c r="A2166" s="139">
        <v>2165</v>
      </c>
      <c r="B2166" s="139" t="s">
        <v>3942</v>
      </c>
      <c r="C2166" s="139" t="s">
        <v>3954</v>
      </c>
      <c r="D2166" s="139" t="s">
        <v>3955</v>
      </c>
      <c r="E2166" s="139" t="s">
        <v>1761</v>
      </c>
      <c r="F2166" s="139" t="s">
        <v>1762</v>
      </c>
      <c r="G2166" s="139" t="s">
        <v>1763</v>
      </c>
    </row>
    <row r="2167" spans="1:7">
      <c r="A2167" s="139">
        <v>2166</v>
      </c>
      <c r="B2167" s="139" t="s">
        <v>3942</v>
      </c>
      <c r="C2167" s="139" t="s">
        <v>3866</v>
      </c>
      <c r="D2167" s="139" t="s">
        <v>3956</v>
      </c>
      <c r="E2167" s="139" t="s">
        <v>1560</v>
      </c>
      <c r="F2167" s="139" t="s">
        <v>1561</v>
      </c>
      <c r="G2167" s="139" t="s">
        <v>1562</v>
      </c>
    </row>
    <row r="2168" spans="1:7">
      <c r="A2168" s="139">
        <v>2167</v>
      </c>
      <c r="B2168" s="139" t="s">
        <v>3942</v>
      </c>
      <c r="C2168" s="139" t="s">
        <v>3866</v>
      </c>
      <c r="D2168" s="139" t="s">
        <v>3956</v>
      </c>
      <c r="E2168" s="139" t="s">
        <v>1550</v>
      </c>
      <c r="F2168" s="139" t="s">
        <v>1551</v>
      </c>
      <c r="G2168" s="139" t="s">
        <v>1552</v>
      </c>
    </row>
    <row r="2169" spans="1:7">
      <c r="A2169" s="139">
        <v>2168</v>
      </c>
      <c r="B2169" s="139" t="s">
        <v>3942</v>
      </c>
      <c r="C2169" s="139" t="s">
        <v>3866</v>
      </c>
      <c r="D2169" s="139" t="s">
        <v>3956</v>
      </c>
      <c r="E2169" s="139" t="s">
        <v>1511</v>
      </c>
      <c r="F2169" s="139" t="s">
        <v>1512</v>
      </c>
      <c r="G2169" s="139" t="s">
        <v>1513</v>
      </c>
    </row>
    <row r="2170" spans="1:7">
      <c r="A2170" s="139">
        <v>2169</v>
      </c>
      <c r="B2170" s="139" t="s">
        <v>3942</v>
      </c>
      <c r="C2170" s="139" t="s">
        <v>3866</v>
      </c>
      <c r="D2170" s="139" t="s">
        <v>3956</v>
      </c>
      <c r="E2170" s="139" t="s">
        <v>2721</v>
      </c>
      <c r="F2170" s="139" t="s">
        <v>2722</v>
      </c>
      <c r="G2170" s="139" t="s">
        <v>2720</v>
      </c>
    </row>
    <row r="2171" spans="1:7">
      <c r="A2171" s="139">
        <v>2170</v>
      </c>
      <c r="B2171" s="139" t="s">
        <v>3942</v>
      </c>
      <c r="C2171" s="139" t="s">
        <v>3866</v>
      </c>
      <c r="D2171" s="139" t="s">
        <v>3956</v>
      </c>
      <c r="E2171" s="139" t="s">
        <v>2616</v>
      </c>
      <c r="F2171" s="139" t="s">
        <v>2617</v>
      </c>
      <c r="G2171" s="139" t="s">
        <v>2120</v>
      </c>
    </row>
    <row r="2172" spans="1:7">
      <c r="A2172" s="139">
        <v>2171</v>
      </c>
      <c r="B2172" s="139" t="s">
        <v>3942</v>
      </c>
      <c r="C2172" s="139" t="s">
        <v>3866</v>
      </c>
      <c r="D2172" s="139" t="s">
        <v>3956</v>
      </c>
      <c r="E2172" s="139" t="s">
        <v>1761</v>
      </c>
      <c r="F2172" s="139" t="s">
        <v>1762</v>
      </c>
      <c r="G2172" s="139" t="s">
        <v>1763</v>
      </c>
    </row>
    <row r="2173" spans="1:7">
      <c r="A2173" s="139">
        <v>2172</v>
      </c>
      <c r="B2173" s="139" t="s">
        <v>3942</v>
      </c>
      <c r="C2173" s="139" t="s">
        <v>3957</v>
      </c>
      <c r="D2173" s="139" t="s">
        <v>3958</v>
      </c>
      <c r="E2173" s="139" t="s">
        <v>1560</v>
      </c>
      <c r="F2173" s="139" t="s">
        <v>1561</v>
      </c>
      <c r="G2173" s="139" t="s">
        <v>1562</v>
      </c>
    </row>
    <row r="2174" spans="1:7">
      <c r="A2174" s="139">
        <v>2173</v>
      </c>
      <c r="B2174" s="139" t="s">
        <v>3942</v>
      </c>
      <c r="C2174" s="139" t="s">
        <v>3957</v>
      </c>
      <c r="D2174" s="139" t="s">
        <v>3958</v>
      </c>
      <c r="E2174" s="139" t="s">
        <v>1550</v>
      </c>
      <c r="F2174" s="139" t="s">
        <v>1551</v>
      </c>
      <c r="G2174" s="139" t="s">
        <v>1552</v>
      </c>
    </row>
    <row r="2175" spans="1:7">
      <c r="A2175" s="139">
        <v>2174</v>
      </c>
      <c r="B2175" s="139" t="s">
        <v>3942</v>
      </c>
      <c r="C2175" s="139" t="s">
        <v>3957</v>
      </c>
      <c r="D2175" s="139" t="s">
        <v>3958</v>
      </c>
      <c r="E2175" s="139" t="s">
        <v>1511</v>
      </c>
      <c r="F2175" s="139" t="s">
        <v>1512</v>
      </c>
      <c r="G2175" s="139" t="s">
        <v>1513</v>
      </c>
    </row>
    <row r="2176" spans="1:7">
      <c r="A2176" s="139">
        <v>2175</v>
      </c>
      <c r="B2176" s="139" t="s">
        <v>3942</v>
      </c>
      <c r="C2176" s="139" t="s">
        <v>3957</v>
      </c>
      <c r="D2176" s="139" t="s">
        <v>3958</v>
      </c>
      <c r="E2176" s="139" t="s">
        <v>2721</v>
      </c>
      <c r="F2176" s="139" t="s">
        <v>2722</v>
      </c>
      <c r="G2176" s="139" t="s">
        <v>2720</v>
      </c>
    </row>
    <row r="2177" spans="1:7">
      <c r="A2177" s="139">
        <v>2176</v>
      </c>
      <c r="B2177" s="139" t="s">
        <v>3942</v>
      </c>
      <c r="C2177" s="139" t="s">
        <v>3957</v>
      </c>
      <c r="D2177" s="139" t="s">
        <v>3958</v>
      </c>
      <c r="E2177" s="139" t="s">
        <v>2616</v>
      </c>
      <c r="F2177" s="139" t="s">
        <v>2617</v>
      </c>
      <c r="G2177" s="139" t="s">
        <v>2120</v>
      </c>
    </row>
    <row r="2178" spans="1:7">
      <c r="A2178" s="139">
        <v>2177</v>
      </c>
      <c r="B2178" s="139" t="s">
        <v>3942</v>
      </c>
      <c r="C2178" s="139" t="s">
        <v>3957</v>
      </c>
      <c r="D2178" s="139" t="s">
        <v>3958</v>
      </c>
      <c r="E2178" s="139" t="s">
        <v>1761</v>
      </c>
      <c r="F2178" s="139" t="s">
        <v>1762</v>
      </c>
      <c r="G2178" s="139" t="s">
        <v>1763</v>
      </c>
    </row>
    <row r="2179" spans="1:7">
      <c r="A2179" s="139">
        <v>2178</v>
      </c>
      <c r="B2179" s="139" t="s">
        <v>3942</v>
      </c>
      <c r="C2179" s="139" t="s">
        <v>3959</v>
      </c>
      <c r="D2179" s="139" t="s">
        <v>3960</v>
      </c>
      <c r="E2179" s="139" t="s">
        <v>1560</v>
      </c>
      <c r="F2179" s="139" t="s">
        <v>1561</v>
      </c>
      <c r="G2179" s="139" t="s">
        <v>1562</v>
      </c>
    </row>
    <row r="2180" spans="1:7">
      <c r="A2180" s="139">
        <v>2179</v>
      </c>
      <c r="B2180" s="139" t="s">
        <v>3942</v>
      </c>
      <c r="C2180" s="139" t="s">
        <v>3959</v>
      </c>
      <c r="D2180" s="139" t="s">
        <v>3960</v>
      </c>
      <c r="E2180" s="139" t="s">
        <v>1550</v>
      </c>
      <c r="F2180" s="139" t="s">
        <v>1551</v>
      </c>
      <c r="G2180" s="139" t="s">
        <v>1552</v>
      </c>
    </row>
    <row r="2181" spans="1:7">
      <c r="A2181" s="139">
        <v>2180</v>
      </c>
      <c r="B2181" s="139" t="s">
        <v>3942</v>
      </c>
      <c r="C2181" s="139" t="s">
        <v>3959</v>
      </c>
      <c r="D2181" s="139" t="s">
        <v>3960</v>
      </c>
      <c r="E2181" s="139" t="s">
        <v>1511</v>
      </c>
      <c r="F2181" s="139" t="s">
        <v>1512</v>
      </c>
      <c r="G2181" s="139" t="s">
        <v>1513</v>
      </c>
    </row>
    <row r="2182" spans="1:7">
      <c r="A2182" s="139">
        <v>2181</v>
      </c>
      <c r="B2182" s="139" t="s">
        <v>3942</v>
      </c>
      <c r="C2182" s="139" t="s">
        <v>3959</v>
      </c>
      <c r="D2182" s="139" t="s">
        <v>3960</v>
      </c>
      <c r="E2182" s="139" t="s">
        <v>2721</v>
      </c>
      <c r="F2182" s="139" t="s">
        <v>2722</v>
      </c>
      <c r="G2182" s="139" t="s">
        <v>2720</v>
      </c>
    </row>
    <row r="2183" spans="1:7">
      <c r="A2183" s="139">
        <v>2182</v>
      </c>
      <c r="B2183" s="139" t="s">
        <v>3942</v>
      </c>
      <c r="C2183" s="139" t="s">
        <v>3959</v>
      </c>
      <c r="D2183" s="139" t="s">
        <v>3960</v>
      </c>
      <c r="E2183" s="139" t="s">
        <v>2616</v>
      </c>
      <c r="F2183" s="139" t="s">
        <v>2617</v>
      </c>
      <c r="G2183" s="139" t="s">
        <v>2120</v>
      </c>
    </row>
    <row r="2184" spans="1:7">
      <c r="A2184" s="139">
        <v>2183</v>
      </c>
      <c r="B2184" s="139" t="s">
        <v>3942</v>
      </c>
      <c r="C2184" s="139" t="s">
        <v>3959</v>
      </c>
      <c r="D2184" s="139" t="s">
        <v>3960</v>
      </c>
      <c r="E2184" s="139" t="s">
        <v>1761</v>
      </c>
      <c r="F2184" s="139" t="s">
        <v>1762</v>
      </c>
      <c r="G2184" s="139" t="s">
        <v>1763</v>
      </c>
    </row>
    <row r="2185" spans="1:7">
      <c r="A2185" s="139">
        <v>2184</v>
      </c>
      <c r="B2185" s="139" t="s">
        <v>3942</v>
      </c>
      <c r="C2185" s="139" t="s">
        <v>3961</v>
      </c>
      <c r="D2185" s="139" t="s">
        <v>3962</v>
      </c>
      <c r="E2185" s="139" t="s">
        <v>1560</v>
      </c>
      <c r="F2185" s="139" t="s">
        <v>1561</v>
      </c>
      <c r="G2185" s="139" t="s">
        <v>1562</v>
      </c>
    </row>
    <row r="2186" spans="1:7">
      <c r="A2186" s="139">
        <v>2185</v>
      </c>
      <c r="B2186" s="139" t="s">
        <v>3942</v>
      </c>
      <c r="C2186" s="139" t="s">
        <v>3961</v>
      </c>
      <c r="D2186" s="139" t="s">
        <v>3962</v>
      </c>
      <c r="E2186" s="139" t="s">
        <v>1550</v>
      </c>
      <c r="F2186" s="139" t="s">
        <v>1551</v>
      </c>
      <c r="G2186" s="139" t="s">
        <v>1552</v>
      </c>
    </row>
    <row r="2187" spans="1:7">
      <c r="A2187" s="139">
        <v>2186</v>
      </c>
      <c r="B2187" s="139" t="s">
        <v>3942</v>
      </c>
      <c r="C2187" s="139" t="s">
        <v>3961</v>
      </c>
      <c r="D2187" s="139" t="s">
        <v>3962</v>
      </c>
      <c r="E2187" s="139" t="s">
        <v>1511</v>
      </c>
      <c r="F2187" s="139" t="s">
        <v>1512</v>
      </c>
      <c r="G2187" s="139" t="s">
        <v>1513</v>
      </c>
    </row>
    <row r="2188" spans="1:7">
      <c r="A2188" s="139">
        <v>2187</v>
      </c>
      <c r="B2188" s="139" t="s">
        <v>3942</v>
      </c>
      <c r="C2188" s="139" t="s">
        <v>3961</v>
      </c>
      <c r="D2188" s="139" t="s">
        <v>3962</v>
      </c>
      <c r="E2188" s="139" t="s">
        <v>2721</v>
      </c>
      <c r="F2188" s="139" t="s">
        <v>2722</v>
      </c>
      <c r="G2188" s="139" t="s">
        <v>2720</v>
      </c>
    </row>
    <row r="2189" spans="1:7">
      <c r="A2189" s="139">
        <v>2188</v>
      </c>
      <c r="B2189" s="139" t="s">
        <v>3942</v>
      </c>
      <c r="C2189" s="139" t="s">
        <v>3961</v>
      </c>
      <c r="D2189" s="139" t="s">
        <v>3962</v>
      </c>
      <c r="E2189" s="139" t="s">
        <v>2616</v>
      </c>
      <c r="F2189" s="139" t="s">
        <v>2617</v>
      </c>
      <c r="G2189" s="139" t="s">
        <v>2120</v>
      </c>
    </row>
    <row r="2190" spans="1:7">
      <c r="A2190" s="139">
        <v>2189</v>
      </c>
      <c r="B2190" s="139" t="s">
        <v>3942</v>
      </c>
      <c r="C2190" s="139" t="s">
        <v>3961</v>
      </c>
      <c r="D2190" s="139" t="s">
        <v>3962</v>
      </c>
      <c r="E2190" s="139" t="s">
        <v>1761</v>
      </c>
      <c r="F2190" s="139" t="s">
        <v>1762</v>
      </c>
      <c r="G2190" s="139" t="s">
        <v>1763</v>
      </c>
    </row>
    <row r="2191" spans="1:7">
      <c r="A2191" s="139">
        <v>2190</v>
      </c>
      <c r="B2191" s="139" t="s">
        <v>3942</v>
      </c>
      <c r="C2191" s="139" t="s">
        <v>3963</v>
      </c>
      <c r="D2191" s="139" t="s">
        <v>3964</v>
      </c>
      <c r="E2191" s="139" t="s">
        <v>1560</v>
      </c>
      <c r="F2191" s="139" t="s">
        <v>1561</v>
      </c>
      <c r="G2191" s="139" t="s">
        <v>1562</v>
      </c>
    </row>
    <row r="2192" spans="1:7">
      <c r="A2192" s="139">
        <v>2191</v>
      </c>
      <c r="B2192" s="139" t="s">
        <v>3942</v>
      </c>
      <c r="C2192" s="139" t="s">
        <v>3963</v>
      </c>
      <c r="D2192" s="139" t="s">
        <v>3964</v>
      </c>
      <c r="E2192" s="139" t="s">
        <v>1550</v>
      </c>
      <c r="F2192" s="139" t="s">
        <v>1551</v>
      </c>
      <c r="G2192" s="139" t="s">
        <v>1552</v>
      </c>
    </row>
    <row r="2193" spans="1:7">
      <c r="A2193" s="139">
        <v>2192</v>
      </c>
      <c r="B2193" s="139" t="s">
        <v>3942</v>
      </c>
      <c r="C2193" s="139" t="s">
        <v>3963</v>
      </c>
      <c r="D2193" s="139" t="s">
        <v>3964</v>
      </c>
      <c r="E2193" s="139" t="s">
        <v>1511</v>
      </c>
      <c r="F2193" s="139" t="s">
        <v>1512</v>
      </c>
      <c r="G2193" s="139" t="s">
        <v>1513</v>
      </c>
    </row>
    <row r="2194" spans="1:7">
      <c r="A2194" s="139">
        <v>2193</v>
      </c>
      <c r="B2194" s="139" t="s">
        <v>3942</v>
      </c>
      <c r="C2194" s="139" t="s">
        <v>3963</v>
      </c>
      <c r="D2194" s="139" t="s">
        <v>3964</v>
      </c>
      <c r="E2194" s="139" t="s">
        <v>2721</v>
      </c>
      <c r="F2194" s="139" t="s">
        <v>2722</v>
      </c>
      <c r="G2194" s="139" t="s">
        <v>2720</v>
      </c>
    </row>
    <row r="2195" spans="1:7">
      <c r="A2195" s="139">
        <v>2194</v>
      </c>
      <c r="B2195" s="139" t="s">
        <v>3942</v>
      </c>
      <c r="C2195" s="139" t="s">
        <v>3963</v>
      </c>
      <c r="D2195" s="139" t="s">
        <v>3964</v>
      </c>
      <c r="E2195" s="139" t="s">
        <v>2616</v>
      </c>
      <c r="F2195" s="139" t="s">
        <v>2617</v>
      </c>
      <c r="G2195" s="139" t="s">
        <v>2120</v>
      </c>
    </row>
    <row r="2196" spans="1:7">
      <c r="A2196" s="139">
        <v>2195</v>
      </c>
      <c r="B2196" s="139" t="s">
        <v>3942</v>
      </c>
      <c r="C2196" s="139" t="s">
        <v>3963</v>
      </c>
      <c r="D2196" s="139" t="s">
        <v>3964</v>
      </c>
      <c r="E2196" s="139" t="s">
        <v>1761</v>
      </c>
      <c r="F2196" s="139" t="s">
        <v>1762</v>
      </c>
      <c r="G2196" s="139" t="s">
        <v>1763</v>
      </c>
    </row>
    <row r="2197" spans="1:7">
      <c r="A2197" s="139">
        <v>2196</v>
      </c>
      <c r="B2197" s="139" t="s">
        <v>3942</v>
      </c>
      <c r="C2197" s="139" t="s">
        <v>3965</v>
      </c>
      <c r="D2197" s="139" t="s">
        <v>3966</v>
      </c>
      <c r="E2197" s="139" t="s">
        <v>28</v>
      </c>
      <c r="F2197" s="139" t="s">
        <v>29</v>
      </c>
      <c r="G2197" s="139" t="s">
        <v>2720</v>
      </c>
    </row>
    <row r="2198" spans="1:7">
      <c r="A2198" s="139">
        <v>2197</v>
      </c>
      <c r="B2198" s="139" t="s">
        <v>3942</v>
      </c>
      <c r="C2198" s="139" t="s">
        <v>3965</v>
      </c>
      <c r="D2198" s="139" t="s">
        <v>3966</v>
      </c>
      <c r="E2198" s="139" t="s">
        <v>1560</v>
      </c>
      <c r="F2198" s="139" t="s">
        <v>1561</v>
      </c>
      <c r="G2198" s="139" t="s">
        <v>1562</v>
      </c>
    </row>
    <row r="2199" spans="1:7">
      <c r="A2199" s="139">
        <v>2198</v>
      </c>
      <c r="B2199" s="139" t="s">
        <v>3942</v>
      </c>
      <c r="C2199" s="139" t="s">
        <v>3965</v>
      </c>
      <c r="D2199" s="139" t="s">
        <v>3966</v>
      </c>
      <c r="E2199" s="139" t="s">
        <v>1550</v>
      </c>
      <c r="F2199" s="139" t="s">
        <v>1551</v>
      </c>
      <c r="G2199" s="139" t="s">
        <v>1552</v>
      </c>
    </row>
    <row r="2200" spans="1:7">
      <c r="A2200" s="139">
        <v>2199</v>
      </c>
      <c r="B2200" s="139" t="s">
        <v>3942</v>
      </c>
      <c r="C2200" s="139" t="s">
        <v>3965</v>
      </c>
      <c r="D2200" s="139" t="s">
        <v>3966</v>
      </c>
      <c r="E2200" s="139" t="s">
        <v>1511</v>
      </c>
      <c r="F2200" s="139" t="s">
        <v>1512</v>
      </c>
      <c r="G2200" s="139" t="s">
        <v>1513</v>
      </c>
    </row>
    <row r="2201" spans="1:7">
      <c r="A2201" s="139">
        <v>2200</v>
      </c>
      <c r="B2201" s="139" t="s">
        <v>3942</v>
      </c>
      <c r="C2201" s="139" t="s">
        <v>3965</v>
      </c>
      <c r="D2201" s="139" t="s">
        <v>3966</v>
      </c>
      <c r="E2201" s="139" t="s">
        <v>2721</v>
      </c>
      <c r="F2201" s="139" t="s">
        <v>2722</v>
      </c>
      <c r="G2201" s="139" t="s">
        <v>2720</v>
      </c>
    </row>
    <row r="2202" spans="1:7">
      <c r="A2202" s="139">
        <v>2201</v>
      </c>
      <c r="B2202" s="139" t="s">
        <v>3942</v>
      </c>
      <c r="C2202" s="139" t="s">
        <v>3965</v>
      </c>
      <c r="D2202" s="139" t="s">
        <v>3966</v>
      </c>
      <c r="E2202" s="139" t="s">
        <v>2616</v>
      </c>
      <c r="F2202" s="139" t="s">
        <v>2617</v>
      </c>
      <c r="G2202" s="139" t="s">
        <v>2120</v>
      </c>
    </row>
    <row r="2203" spans="1:7">
      <c r="A2203" s="139">
        <v>2202</v>
      </c>
      <c r="B2203" s="139" t="s">
        <v>3942</v>
      </c>
      <c r="C2203" s="139" t="s">
        <v>3965</v>
      </c>
      <c r="D2203" s="139" t="s">
        <v>3966</v>
      </c>
      <c r="E2203" s="139" t="s">
        <v>1761</v>
      </c>
      <c r="F2203" s="139" t="s">
        <v>1762</v>
      </c>
      <c r="G2203" s="139" t="s">
        <v>1763</v>
      </c>
    </row>
    <row r="2204" spans="1:7">
      <c r="A2204" s="139">
        <v>2203</v>
      </c>
      <c r="B2204" s="139" t="s">
        <v>3942</v>
      </c>
      <c r="C2204" s="139" t="s">
        <v>3890</v>
      </c>
      <c r="D2204" s="139" t="s">
        <v>3967</v>
      </c>
      <c r="E2204" s="139" t="s">
        <v>1560</v>
      </c>
      <c r="F2204" s="139" t="s">
        <v>1561</v>
      </c>
      <c r="G2204" s="139" t="s">
        <v>1562</v>
      </c>
    </row>
    <row r="2205" spans="1:7">
      <c r="A2205" s="139">
        <v>2204</v>
      </c>
      <c r="B2205" s="139" t="s">
        <v>3942</v>
      </c>
      <c r="C2205" s="139" t="s">
        <v>3890</v>
      </c>
      <c r="D2205" s="139" t="s">
        <v>3967</v>
      </c>
      <c r="E2205" s="139" t="s">
        <v>1550</v>
      </c>
      <c r="F2205" s="139" t="s">
        <v>1551</v>
      </c>
      <c r="G2205" s="139" t="s">
        <v>1552</v>
      </c>
    </row>
    <row r="2206" spans="1:7">
      <c r="A2206" s="139">
        <v>2205</v>
      </c>
      <c r="B2206" s="139" t="s">
        <v>3942</v>
      </c>
      <c r="C2206" s="139" t="s">
        <v>3890</v>
      </c>
      <c r="D2206" s="139" t="s">
        <v>3967</v>
      </c>
      <c r="E2206" s="139" t="s">
        <v>1511</v>
      </c>
      <c r="F2206" s="139" t="s">
        <v>1512</v>
      </c>
      <c r="G2206" s="139" t="s">
        <v>1513</v>
      </c>
    </row>
    <row r="2207" spans="1:7">
      <c r="A2207" s="139">
        <v>2206</v>
      </c>
      <c r="B2207" s="139" t="s">
        <v>3942</v>
      </c>
      <c r="C2207" s="139" t="s">
        <v>3890</v>
      </c>
      <c r="D2207" s="139" t="s">
        <v>3967</v>
      </c>
      <c r="E2207" s="139" t="s">
        <v>2721</v>
      </c>
      <c r="F2207" s="139" t="s">
        <v>2722</v>
      </c>
      <c r="G2207" s="139" t="s">
        <v>2720</v>
      </c>
    </row>
    <row r="2208" spans="1:7">
      <c r="A2208" s="139">
        <v>2207</v>
      </c>
      <c r="B2208" s="139" t="s">
        <v>3942</v>
      </c>
      <c r="C2208" s="139" t="s">
        <v>3890</v>
      </c>
      <c r="D2208" s="139" t="s">
        <v>3967</v>
      </c>
      <c r="E2208" s="139" t="s">
        <v>2616</v>
      </c>
      <c r="F2208" s="139" t="s">
        <v>2617</v>
      </c>
      <c r="G2208" s="139" t="s">
        <v>2120</v>
      </c>
    </row>
    <row r="2209" spans="1:7">
      <c r="A2209" s="139">
        <v>2208</v>
      </c>
      <c r="B2209" s="139" t="s">
        <v>3942</v>
      </c>
      <c r="C2209" s="139" t="s">
        <v>3890</v>
      </c>
      <c r="D2209" s="139" t="s">
        <v>3967</v>
      </c>
      <c r="E2209" s="139" t="s">
        <v>1761</v>
      </c>
      <c r="F2209" s="139" t="s">
        <v>1762</v>
      </c>
      <c r="G2209" s="139" t="s">
        <v>1763</v>
      </c>
    </row>
    <row r="2210" spans="1:7">
      <c r="A2210" s="139">
        <v>2209</v>
      </c>
      <c r="B2210" s="139" t="s">
        <v>3942</v>
      </c>
      <c r="C2210" s="139" t="s">
        <v>3968</v>
      </c>
      <c r="D2210" s="139" t="s">
        <v>3969</v>
      </c>
      <c r="E2210" s="139" t="s">
        <v>1560</v>
      </c>
      <c r="F2210" s="139" t="s">
        <v>1561</v>
      </c>
      <c r="G2210" s="139" t="s">
        <v>1562</v>
      </c>
    </row>
    <row r="2211" spans="1:7">
      <c r="A2211" s="139">
        <v>2210</v>
      </c>
      <c r="B2211" s="139" t="s">
        <v>3942</v>
      </c>
      <c r="C2211" s="139" t="s">
        <v>3968</v>
      </c>
      <c r="D2211" s="139" t="s">
        <v>3969</v>
      </c>
      <c r="E2211" s="139" t="s">
        <v>1550</v>
      </c>
      <c r="F2211" s="139" t="s">
        <v>1551</v>
      </c>
      <c r="G2211" s="139" t="s">
        <v>1552</v>
      </c>
    </row>
    <row r="2212" spans="1:7">
      <c r="A2212" s="139">
        <v>2211</v>
      </c>
      <c r="B2212" s="139" t="s">
        <v>3942</v>
      </c>
      <c r="C2212" s="139" t="s">
        <v>3968</v>
      </c>
      <c r="D2212" s="139" t="s">
        <v>3969</v>
      </c>
      <c r="E2212" s="139" t="s">
        <v>1511</v>
      </c>
      <c r="F2212" s="139" t="s">
        <v>1512</v>
      </c>
      <c r="G2212" s="139" t="s">
        <v>1513</v>
      </c>
    </row>
    <row r="2213" spans="1:7">
      <c r="A2213" s="139">
        <v>2212</v>
      </c>
      <c r="B2213" s="139" t="s">
        <v>3942</v>
      </c>
      <c r="C2213" s="139" t="s">
        <v>3968</v>
      </c>
      <c r="D2213" s="139" t="s">
        <v>3969</v>
      </c>
      <c r="E2213" s="139" t="s">
        <v>2721</v>
      </c>
      <c r="F2213" s="139" t="s">
        <v>2722</v>
      </c>
      <c r="G2213" s="139" t="s">
        <v>2720</v>
      </c>
    </row>
    <row r="2214" spans="1:7">
      <c r="A2214" s="139">
        <v>2213</v>
      </c>
      <c r="B2214" s="139" t="s">
        <v>3942</v>
      </c>
      <c r="C2214" s="139" t="s">
        <v>3968</v>
      </c>
      <c r="D2214" s="139" t="s">
        <v>3969</v>
      </c>
      <c r="E2214" s="139" t="s">
        <v>2616</v>
      </c>
      <c r="F2214" s="139" t="s">
        <v>2617</v>
      </c>
      <c r="G2214" s="139" t="s">
        <v>2120</v>
      </c>
    </row>
    <row r="2215" spans="1:7">
      <c r="A2215" s="139">
        <v>2214</v>
      </c>
      <c r="B2215" s="139" t="s">
        <v>3942</v>
      </c>
      <c r="C2215" s="139" t="s">
        <v>3968</v>
      </c>
      <c r="D2215" s="139" t="s">
        <v>3969</v>
      </c>
      <c r="E2215" s="139" t="s">
        <v>1761</v>
      </c>
      <c r="F2215" s="139" t="s">
        <v>1762</v>
      </c>
      <c r="G2215" s="139" t="s">
        <v>1763</v>
      </c>
    </row>
    <row r="2216" spans="1:7">
      <c r="A2216" s="139">
        <v>2215</v>
      </c>
      <c r="B2216" s="139" t="s">
        <v>3942</v>
      </c>
      <c r="C2216" s="139" t="s">
        <v>3970</v>
      </c>
      <c r="D2216" s="139" t="s">
        <v>3971</v>
      </c>
      <c r="E2216" s="139" t="s">
        <v>30</v>
      </c>
      <c r="F2216" s="139" t="s">
        <v>31</v>
      </c>
      <c r="G2216" s="139" t="s">
        <v>2720</v>
      </c>
    </row>
    <row r="2217" spans="1:7">
      <c r="A2217" s="139">
        <v>2216</v>
      </c>
      <c r="B2217" s="139" t="s">
        <v>3942</v>
      </c>
      <c r="C2217" s="139" t="s">
        <v>3970</v>
      </c>
      <c r="D2217" s="139" t="s">
        <v>3971</v>
      </c>
      <c r="E2217" s="139" t="s">
        <v>32</v>
      </c>
      <c r="F2217" s="139" t="s">
        <v>33</v>
      </c>
      <c r="G2217" s="139" t="s">
        <v>2720</v>
      </c>
    </row>
    <row r="2218" spans="1:7">
      <c r="A2218" s="139">
        <v>2217</v>
      </c>
      <c r="B2218" s="139" t="s">
        <v>3942</v>
      </c>
      <c r="C2218" s="139" t="s">
        <v>3970</v>
      </c>
      <c r="D2218" s="139" t="s">
        <v>3971</v>
      </c>
      <c r="E2218" s="139" t="s">
        <v>1560</v>
      </c>
      <c r="F2218" s="139" t="s">
        <v>1561</v>
      </c>
      <c r="G2218" s="139" t="s">
        <v>1562</v>
      </c>
    </row>
    <row r="2219" spans="1:7">
      <c r="A2219" s="139">
        <v>2218</v>
      </c>
      <c r="B2219" s="139" t="s">
        <v>3942</v>
      </c>
      <c r="C2219" s="139" t="s">
        <v>3970</v>
      </c>
      <c r="D2219" s="139" t="s">
        <v>3971</v>
      </c>
      <c r="E2219" s="139" t="s">
        <v>1550</v>
      </c>
      <c r="F2219" s="139" t="s">
        <v>1551</v>
      </c>
      <c r="G2219" s="139" t="s">
        <v>1552</v>
      </c>
    </row>
    <row r="2220" spans="1:7">
      <c r="A2220" s="139">
        <v>2219</v>
      </c>
      <c r="B2220" s="139" t="s">
        <v>3942</v>
      </c>
      <c r="C2220" s="139" t="s">
        <v>3970</v>
      </c>
      <c r="D2220" s="139" t="s">
        <v>3971</v>
      </c>
      <c r="E2220" s="139" t="s">
        <v>1511</v>
      </c>
      <c r="F2220" s="139" t="s">
        <v>1512</v>
      </c>
      <c r="G2220" s="139" t="s">
        <v>1513</v>
      </c>
    </row>
    <row r="2221" spans="1:7">
      <c r="A2221" s="139">
        <v>2220</v>
      </c>
      <c r="B2221" s="139" t="s">
        <v>3942</v>
      </c>
      <c r="C2221" s="139" t="s">
        <v>3970</v>
      </c>
      <c r="D2221" s="139" t="s">
        <v>3971</v>
      </c>
      <c r="E2221" s="139" t="s">
        <v>2721</v>
      </c>
      <c r="F2221" s="139" t="s">
        <v>2722</v>
      </c>
      <c r="G2221" s="139" t="s">
        <v>2720</v>
      </c>
    </row>
    <row r="2222" spans="1:7">
      <c r="A2222" s="139">
        <v>2221</v>
      </c>
      <c r="B2222" s="139" t="s">
        <v>3942</v>
      </c>
      <c r="C2222" s="139" t="s">
        <v>3970</v>
      </c>
      <c r="D2222" s="139" t="s">
        <v>3971</v>
      </c>
      <c r="E2222" s="139" t="s">
        <v>2616</v>
      </c>
      <c r="F2222" s="139" t="s">
        <v>2617</v>
      </c>
      <c r="G2222" s="139" t="s">
        <v>2120</v>
      </c>
    </row>
    <row r="2223" spans="1:7">
      <c r="A2223" s="139">
        <v>2222</v>
      </c>
      <c r="B2223" s="139" t="s">
        <v>3942</v>
      </c>
      <c r="C2223" s="139" t="s">
        <v>3970</v>
      </c>
      <c r="D2223" s="139" t="s">
        <v>3971</v>
      </c>
      <c r="E2223" s="139" t="s">
        <v>1761</v>
      </c>
      <c r="F2223" s="139" t="s">
        <v>1762</v>
      </c>
      <c r="G2223" s="139" t="s">
        <v>1763</v>
      </c>
    </row>
    <row r="2224" spans="1:7">
      <c r="A2224" s="139">
        <v>2223</v>
      </c>
      <c r="B2224" s="139" t="s">
        <v>3942</v>
      </c>
      <c r="C2224" s="139" t="s">
        <v>3972</v>
      </c>
      <c r="D2224" s="139" t="s">
        <v>3973</v>
      </c>
      <c r="E2224" s="139" t="s">
        <v>1560</v>
      </c>
      <c r="F2224" s="139" t="s">
        <v>1561</v>
      </c>
      <c r="G2224" s="139" t="s">
        <v>1562</v>
      </c>
    </row>
    <row r="2225" spans="1:7">
      <c r="A2225" s="139">
        <v>2224</v>
      </c>
      <c r="B2225" s="139" t="s">
        <v>3942</v>
      </c>
      <c r="C2225" s="139" t="s">
        <v>3972</v>
      </c>
      <c r="D2225" s="139" t="s">
        <v>3973</v>
      </c>
      <c r="E2225" s="139" t="s">
        <v>1550</v>
      </c>
      <c r="F2225" s="139" t="s">
        <v>1551</v>
      </c>
      <c r="G2225" s="139" t="s">
        <v>1552</v>
      </c>
    </row>
    <row r="2226" spans="1:7">
      <c r="A2226" s="139">
        <v>2225</v>
      </c>
      <c r="B2226" s="139" t="s">
        <v>3942</v>
      </c>
      <c r="C2226" s="139" t="s">
        <v>3972</v>
      </c>
      <c r="D2226" s="139" t="s">
        <v>3973</v>
      </c>
      <c r="E2226" s="139" t="s">
        <v>1511</v>
      </c>
      <c r="F2226" s="139" t="s">
        <v>1512</v>
      </c>
      <c r="G2226" s="139" t="s">
        <v>1513</v>
      </c>
    </row>
    <row r="2227" spans="1:7">
      <c r="A2227" s="139">
        <v>2226</v>
      </c>
      <c r="B2227" s="139" t="s">
        <v>3942</v>
      </c>
      <c r="C2227" s="139" t="s">
        <v>3972</v>
      </c>
      <c r="D2227" s="139" t="s">
        <v>3973</v>
      </c>
      <c r="E2227" s="139" t="s">
        <v>2721</v>
      </c>
      <c r="F2227" s="139" t="s">
        <v>2722</v>
      </c>
      <c r="G2227" s="139" t="s">
        <v>2720</v>
      </c>
    </row>
    <row r="2228" spans="1:7">
      <c r="A2228" s="139">
        <v>2227</v>
      </c>
      <c r="B2228" s="139" t="s">
        <v>3942</v>
      </c>
      <c r="C2228" s="139" t="s">
        <v>3972</v>
      </c>
      <c r="D2228" s="139" t="s">
        <v>3973</v>
      </c>
      <c r="E2228" s="139" t="s">
        <v>2616</v>
      </c>
      <c r="F2228" s="139" t="s">
        <v>2617</v>
      </c>
      <c r="G2228" s="139" t="s">
        <v>2120</v>
      </c>
    </row>
    <row r="2229" spans="1:7">
      <c r="A2229" s="139">
        <v>2228</v>
      </c>
      <c r="B2229" s="139" t="s">
        <v>3942</v>
      </c>
      <c r="C2229" s="139" t="s">
        <v>3972</v>
      </c>
      <c r="D2229" s="139" t="s">
        <v>3973</v>
      </c>
      <c r="E2229" s="139" t="s">
        <v>1761</v>
      </c>
      <c r="F2229" s="139" t="s">
        <v>1762</v>
      </c>
      <c r="G2229" s="139" t="s">
        <v>1763</v>
      </c>
    </row>
    <row r="2230" spans="1:7">
      <c r="A2230" s="139">
        <v>2229</v>
      </c>
      <c r="B2230" s="139" t="s">
        <v>3942</v>
      </c>
      <c r="C2230" s="139" t="s">
        <v>3974</v>
      </c>
      <c r="D2230" s="139" t="s">
        <v>3975</v>
      </c>
      <c r="E2230" s="139" t="s">
        <v>1560</v>
      </c>
      <c r="F2230" s="139" t="s">
        <v>1561</v>
      </c>
      <c r="G2230" s="139" t="s">
        <v>1562</v>
      </c>
    </row>
    <row r="2231" spans="1:7">
      <c r="A2231" s="139">
        <v>2230</v>
      </c>
      <c r="B2231" s="139" t="s">
        <v>3942</v>
      </c>
      <c r="C2231" s="139" t="s">
        <v>3974</v>
      </c>
      <c r="D2231" s="139" t="s">
        <v>3975</v>
      </c>
      <c r="E2231" s="139" t="s">
        <v>1550</v>
      </c>
      <c r="F2231" s="139" t="s">
        <v>1551</v>
      </c>
      <c r="G2231" s="139" t="s">
        <v>1552</v>
      </c>
    </row>
    <row r="2232" spans="1:7">
      <c r="A2232" s="139">
        <v>2231</v>
      </c>
      <c r="B2232" s="139" t="s">
        <v>3942</v>
      </c>
      <c r="C2232" s="139" t="s">
        <v>3974</v>
      </c>
      <c r="D2232" s="139" t="s">
        <v>3975</v>
      </c>
      <c r="E2232" s="139" t="s">
        <v>1511</v>
      </c>
      <c r="F2232" s="139" t="s">
        <v>1512</v>
      </c>
      <c r="G2232" s="139" t="s">
        <v>1513</v>
      </c>
    </row>
    <row r="2233" spans="1:7">
      <c r="A2233" s="139">
        <v>2232</v>
      </c>
      <c r="B2233" s="139" t="s">
        <v>3942</v>
      </c>
      <c r="C2233" s="139" t="s">
        <v>3974</v>
      </c>
      <c r="D2233" s="139" t="s">
        <v>3975</v>
      </c>
      <c r="E2233" s="139" t="s">
        <v>2721</v>
      </c>
      <c r="F2233" s="139" t="s">
        <v>2722</v>
      </c>
      <c r="G2233" s="139" t="s">
        <v>2720</v>
      </c>
    </row>
    <row r="2234" spans="1:7">
      <c r="A2234" s="139">
        <v>2233</v>
      </c>
      <c r="B2234" s="139" t="s">
        <v>3942</v>
      </c>
      <c r="C2234" s="139" t="s">
        <v>3974</v>
      </c>
      <c r="D2234" s="139" t="s">
        <v>3975</v>
      </c>
      <c r="E2234" s="139" t="s">
        <v>2616</v>
      </c>
      <c r="F2234" s="139" t="s">
        <v>2617</v>
      </c>
      <c r="G2234" s="139" t="s">
        <v>2120</v>
      </c>
    </row>
    <row r="2235" spans="1:7">
      <c r="A2235" s="139">
        <v>2234</v>
      </c>
      <c r="B2235" s="139" t="s">
        <v>3942</v>
      </c>
      <c r="C2235" s="139" t="s">
        <v>3974</v>
      </c>
      <c r="D2235" s="139" t="s">
        <v>3975</v>
      </c>
      <c r="E2235" s="139" t="s">
        <v>1761</v>
      </c>
      <c r="F2235" s="139" t="s">
        <v>1762</v>
      </c>
      <c r="G2235" s="139" t="s">
        <v>1763</v>
      </c>
    </row>
    <row r="2236" spans="1:7">
      <c r="A2236" s="139">
        <v>2235</v>
      </c>
      <c r="B2236" s="139" t="s">
        <v>3942</v>
      </c>
      <c r="C2236" s="139" t="s">
        <v>3976</v>
      </c>
      <c r="D2236" s="139" t="s">
        <v>3977</v>
      </c>
      <c r="E2236" s="139" t="s">
        <v>1560</v>
      </c>
      <c r="F2236" s="139" t="s">
        <v>1561</v>
      </c>
      <c r="G2236" s="139" t="s">
        <v>1562</v>
      </c>
    </row>
    <row r="2237" spans="1:7">
      <c r="A2237" s="139">
        <v>2236</v>
      </c>
      <c r="B2237" s="139" t="s">
        <v>3942</v>
      </c>
      <c r="C2237" s="139" t="s">
        <v>3976</v>
      </c>
      <c r="D2237" s="139" t="s">
        <v>3977</v>
      </c>
      <c r="E2237" s="139" t="s">
        <v>1550</v>
      </c>
      <c r="F2237" s="139" t="s">
        <v>1551</v>
      </c>
      <c r="G2237" s="139" t="s">
        <v>1552</v>
      </c>
    </row>
    <row r="2238" spans="1:7">
      <c r="A2238" s="139">
        <v>2237</v>
      </c>
      <c r="B2238" s="139" t="s">
        <v>3942</v>
      </c>
      <c r="C2238" s="139" t="s">
        <v>3976</v>
      </c>
      <c r="D2238" s="139" t="s">
        <v>3977</v>
      </c>
      <c r="E2238" s="139" t="s">
        <v>1511</v>
      </c>
      <c r="F2238" s="139" t="s">
        <v>1512</v>
      </c>
      <c r="G2238" s="139" t="s">
        <v>1513</v>
      </c>
    </row>
    <row r="2239" spans="1:7">
      <c r="A2239" s="139">
        <v>2238</v>
      </c>
      <c r="B2239" s="139" t="s">
        <v>3942</v>
      </c>
      <c r="C2239" s="139" t="s">
        <v>3976</v>
      </c>
      <c r="D2239" s="139" t="s">
        <v>3977</v>
      </c>
      <c r="E2239" s="139" t="s">
        <v>2721</v>
      </c>
      <c r="F2239" s="139" t="s">
        <v>2722</v>
      </c>
      <c r="G2239" s="139" t="s">
        <v>2720</v>
      </c>
    </row>
    <row r="2240" spans="1:7">
      <c r="A2240" s="139">
        <v>2239</v>
      </c>
      <c r="B2240" s="139" t="s">
        <v>3942</v>
      </c>
      <c r="C2240" s="139" t="s">
        <v>3976</v>
      </c>
      <c r="D2240" s="139" t="s">
        <v>3977</v>
      </c>
      <c r="E2240" s="139" t="s">
        <v>2616</v>
      </c>
      <c r="F2240" s="139" t="s">
        <v>2617</v>
      </c>
      <c r="G2240" s="139" t="s">
        <v>2120</v>
      </c>
    </row>
    <row r="2241" spans="1:7">
      <c r="A2241" s="139">
        <v>2240</v>
      </c>
      <c r="B2241" s="139" t="s">
        <v>3942</v>
      </c>
      <c r="C2241" s="139" t="s">
        <v>3976</v>
      </c>
      <c r="D2241" s="139" t="s">
        <v>3977</v>
      </c>
      <c r="E2241" s="139" t="s">
        <v>1761</v>
      </c>
      <c r="F2241" s="139" t="s">
        <v>1762</v>
      </c>
      <c r="G2241" s="139" t="s">
        <v>1763</v>
      </c>
    </row>
    <row r="2242" spans="1:7">
      <c r="A2242" s="139">
        <v>2241</v>
      </c>
      <c r="B2242" s="139" t="s">
        <v>3942</v>
      </c>
      <c r="C2242" s="139" t="s">
        <v>3978</v>
      </c>
      <c r="D2242" s="139" t="s">
        <v>3979</v>
      </c>
      <c r="E2242" s="139" t="s">
        <v>1560</v>
      </c>
      <c r="F2242" s="139" t="s">
        <v>1561</v>
      </c>
      <c r="G2242" s="139" t="s">
        <v>1562</v>
      </c>
    </row>
    <row r="2243" spans="1:7">
      <c r="A2243" s="139">
        <v>2242</v>
      </c>
      <c r="B2243" s="139" t="s">
        <v>3942</v>
      </c>
      <c r="C2243" s="139" t="s">
        <v>3978</v>
      </c>
      <c r="D2243" s="139" t="s">
        <v>3979</v>
      </c>
      <c r="E2243" s="139" t="s">
        <v>1550</v>
      </c>
      <c r="F2243" s="139" t="s">
        <v>1551</v>
      </c>
      <c r="G2243" s="139" t="s">
        <v>1552</v>
      </c>
    </row>
    <row r="2244" spans="1:7">
      <c r="A2244" s="139">
        <v>2243</v>
      </c>
      <c r="B2244" s="139" t="s">
        <v>3942</v>
      </c>
      <c r="C2244" s="139" t="s">
        <v>3978</v>
      </c>
      <c r="D2244" s="139" t="s">
        <v>3979</v>
      </c>
      <c r="E2244" s="139" t="s">
        <v>1511</v>
      </c>
      <c r="F2244" s="139" t="s">
        <v>1512</v>
      </c>
      <c r="G2244" s="139" t="s">
        <v>1513</v>
      </c>
    </row>
    <row r="2245" spans="1:7">
      <c r="A2245" s="139">
        <v>2244</v>
      </c>
      <c r="B2245" s="139" t="s">
        <v>3942</v>
      </c>
      <c r="C2245" s="139" t="s">
        <v>3978</v>
      </c>
      <c r="D2245" s="139" t="s">
        <v>3979</v>
      </c>
      <c r="E2245" s="139" t="s">
        <v>2721</v>
      </c>
      <c r="F2245" s="139" t="s">
        <v>2722</v>
      </c>
      <c r="G2245" s="139" t="s">
        <v>2720</v>
      </c>
    </row>
    <row r="2246" spans="1:7">
      <c r="A2246" s="139">
        <v>2245</v>
      </c>
      <c r="B2246" s="139" t="s">
        <v>3942</v>
      </c>
      <c r="C2246" s="139" t="s">
        <v>3978</v>
      </c>
      <c r="D2246" s="139" t="s">
        <v>3979</v>
      </c>
      <c r="E2246" s="139" t="s">
        <v>2616</v>
      </c>
      <c r="F2246" s="139" t="s">
        <v>2617</v>
      </c>
      <c r="G2246" s="139" t="s">
        <v>2120</v>
      </c>
    </row>
    <row r="2247" spans="1:7">
      <c r="A2247" s="139">
        <v>2246</v>
      </c>
      <c r="B2247" s="139" t="s">
        <v>3942</v>
      </c>
      <c r="C2247" s="139" t="s">
        <v>3978</v>
      </c>
      <c r="D2247" s="139" t="s">
        <v>3979</v>
      </c>
      <c r="E2247" s="139" t="s">
        <v>1761</v>
      </c>
      <c r="F2247" s="139" t="s">
        <v>1762</v>
      </c>
      <c r="G2247" s="139" t="s">
        <v>1763</v>
      </c>
    </row>
    <row r="2248" spans="1:7">
      <c r="A2248" s="139">
        <v>2247</v>
      </c>
      <c r="B2248" s="139" t="s">
        <v>3942</v>
      </c>
      <c r="C2248" s="139" t="s">
        <v>3980</v>
      </c>
      <c r="D2248" s="139" t="s">
        <v>3981</v>
      </c>
      <c r="E2248" s="139" t="s">
        <v>1560</v>
      </c>
      <c r="F2248" s="139" t="s">
        <v>1561</v>
      </c>
      <c r="G2248" s="139" t="s">
        <v>1562</v>
      </c>
    </row>
    <row r="2249" spans="1:7">
      <c r="A2249" s="139">
        <v>2248</v>
      </c>
      <c r="B2249" s="139" t="s">
        <v>3942</v>
      </c>
      <c r="C2249" s="139" t="s">
        <v>3980</v>
      </c>
      <c r="D2249" s="139" t="s">
        <v>3981</v>
      </c>
      <c r="E2249" s="139" t="s">
        <v>1550</v>
      </c>
      <c r="F2249" s="139" t="s">
        <v>1551</v>
      </c>
      <c r="G2249" s="139" t="s">
        <v>1552</v>
      </c>
    </row>
    <row r="2250" spans="1:7">
      <c r="A2250" s="139">
        <v>2249</v>
      </c>
      <c r="B2250" s="139" t="s">
        <v>3942</v>
      </c>
      <c r="C2250" s="139" t="s">
        <v>3980</v>
      </c>
      <c r="D2250" s="139" t="s">
        <v>3981</v>
      </c>
      <c r="E2250" s="139" t="s">
        <v>1511</v>
      </c>
      <c r="F2250" s="139" t="s">
        <v>1512</v>
      </c>
      <c r="G2250" s="139" t="s">
        <v>1513</v>
      </c>
    </row>
    <row r="2251" spans="1:7">
      <c r="A2251" s="139">
        <v>2250</v>
      </c>
      <c r="B2251" s="139" t="s">
        <v>3942</v>
      </c>
      <c r="C2251" s="139" t="s">
        <v>3980</v>
      </c>
      <c r="D2251" s="139" t="s">
        <v>3981</v>
      </c>
      <c r="E2251" s="139" t="s">
        <v>2721</v>
      </c>
      <c r="F2251" s="139" t="s">
        <v>2722</v>
      </c>
      <c r="G2251" s="139" t="s">
        <v>2720</v>
      </c>
    </row>
    <row r="2252" spans="1:7">
      <c r="A2252" s="139">
        <v>2251</v>
      </c>
      <c r="B2252" s="139" t="s">
        <v>3942</v>
      </c>
      <c r="C2252" s="139" t="s">
        <v>3980</v>
      </c>
      <c r="D2252" s="139" t="s">
        <v>3981</v>
      </c>
      <c r="E2252" s="139" t="s">
        <v>2616</v>
      </c>
      <c r="F2252" s="139" t="s">
        <v>2617</v>
      </c>
      <c r="G2252" s="139" t="s">
        <v>2120</v>
      </c>
    </row>
    <row r="2253" spans="1:7">
      <c r="A2253" s="139">
        <v>2252</v>
      </c>
      <c r="B2253" s="139" t="s">
        <v>3942</v>
      </c>
      <c r="C2253" s="139" t="s">
        <v>3980</v>
      </c>
      <c r="D2253" s="139" t="s">
        <v>3981</v>
      </c>
      <c r="E2253" s="139" t="s">
        <v>1761</v>
      </c>
      <c r="F2253" s="139" t="s">
        <v>1762</v>
      </c>
      <c r="G2253" s="139" t="s">
        <v>1763</v>
      </c>
    </row>
    <row r="2254" spans="1:7">
      <c r="A2254" s="139">
        <v>2253</v>
      </c>
      <c r="B2254" s="139" t="s">
        <v>3942</v>
      </c>
      <c r="C2254" s="139" t="s">
        <v>3982</v>
      </c>
      <c r="D2254" s="139" t="s">
        <v>3983</v>
      </c>
      <c r="E2254" s="139" t="s">
        <v>1560</v>
      </c>
      <c r="F2254" s="139" t="s">
        <v>1561</v>
      </c>
      <c r="G2254" s="139" t="s">
        <v>1562</v>
      </c>
    </row>
    <row r="2255" spans="1:7">
      <c r="A2255" s="139">
        <v>2254</v>
      </c>
      <c r="B2255" s="139" t="s">
        <v>3942</v>
      </c>
      <c r="C2255" s="139" t="s">
        <v>3982</v>
      </c>
      <c r="D2255" s="139" t="s">
        <v>3983</v>
      </c>
      <c r="E2255" s="139" t="s">
        <v>1550</v>
      </c>
      <c r="F2255" s="139" t="s">
        <v>1551</v>
      </c>
      <c r="G2255" s="139" t="s">
        <v>1552</v>
      </c>
    </row>
    <row r="2256" spans="1:7">
      <c r="A2256" s="139">
        <v>2255</v>
      </c>
      <c r="B2256" s="139" t="s">
        <v>3942</v>
      </c>
      <c r="C2256" s="139" t="s">
        <v>3982</v>
      </c>
      <c r="D2256" s="139" t="s">
        <v>3983</v>
      </c>
      <c r="E2256" s="139" t="s">
        <v>1511</v>
      </c>
      <c r="F2256" s="139" t="s">
        <v>1512</v>
      </c>
      <c r="G2256" s="139" t="s">
        <v>1513</v>
      </c>
    </row>
    <row r="2257" spans="1:7">
      <c r="A2257" s="139">
        <v>2256</v>
      </c>
      <c r="B2257" s="139" t="s">
        <v>3942</v>
      </c>
      <c r="C2257" s="139" t="s">
        <v>3982</v>
      </c>
      <c r="D2257" s="139" t="s">
        <v>3983</v>
      </c>
      <c r="E2257" s="139" t="s">
        <v>2721</v>
      </c>
      <c r="F2257" s="139" t="s">
        <v>2722</v>
      </c>
      <c r="G2257" s="139" t="s">
        <v>2720</v>
      </c>
    </row>
    <row r="2258" spans="1:7">
      <c r="A2258" s="139">
        <v>2257</v>
      </c>
      <c r="B2258" s="139" t="s">
        <v>3942</v>
      </c>
      <c r="C2258" s="139" t="s">
        <v>3982</v>
      </c>
      <c r="D2258" s="139" t="s">
        <v>3983</v>
      </c>
      <c r="E2258" s="139" t="s">
        <v>2616</v>
      </c>
      <c r="F2258" s="139" t="s">
        <v>2617</v>
      </c>
      <c r="G2258" s="139" t="s">
        <v>2120</v>
      </c>
    </row>
    <row r="2259" spans="1:7">
      <c r="A2259" s="139">
        <v>2258</v>
      </c>
      <c r="B2259" s="139" t="s">
        <v>3942</v>
      </c>
      <c r="C2259" s="139" t="s">
        <v>3982</v>
      </c>
      <c r="D2259" s="139" t="s">
        <v>3983</v>
      </c>
      <c r="E2259" s="139" t="s">
        <v>1761</v>
      </c>
      <c r="F2259" s="139" t="s">
        <v>1762</v>
      </c>
      <c r="G2259" s="139" t="s">
        <v>1763</v>
      </c>
    </row>
    <row r="2260" spans="1:7">
      <c r="A2260" s="139">
        <v>2259</v>
      </c>
      <c r="B2260" s="139" t="s">
        <v>3984</v>
      </c>
      <c r="C2260" s="139" t="s">
        <v>3984</v>
      </c>
      <c r="D2260" s="139" t="s">
        <v>3985</v>
      </c>
      <c r="E2260" s="139" t="s">
        <v>1511</v>
      </c>
      <c r="F2260" s="139" t="s">
        <v>1512</v>
      </c>
      <c r="G2260" s="139" t="s">
        <v>1513</v>
      </c>
    </row>
    <row r="2261" spans="1:7">
      <c r="A2261" s="139">
        <v>2260</v>
      </c>
      <c r="B2261" s="139" t="s">
        <v>3984</v>
      </c>
      <c r="C2261" s="139" t="s">
        <v>3984</v>
      </c>
      <c r="D2261" s="139" t="s">
        <v>3985</v>
      </c>
      <c r="E2261" s="139" t="s">
        <v>2003</v>
      </c>
      <c r="F2261" s="139" t="s">
        <v>2004</v>
      </c>
      <c r="G2261" s="139" t="s">
        <v>2005</v>
      </c>
    </row>
    <row r="2262" spans="1:7">
      <c r="A2262" s="139">
        <v>2261</v>
      </c>
      <c r="B2262" s="139" t="s">
        <v>3984</v>
      </c>
      <c r="C2262" s="139" t="s">
        <v>3986</v>
      </c>
      <c r="D2262" s="139" t="s">
        <v>3987</v>
      </c>
      <c r="E2262" s="139" t="s">
        <v>34</v>
      </c>
      <c r="F2262" s="139" t="s">
        <v>35</v>
      </c>
      <c r="G2262" s="139" t="s">
        <v>36</v>
      </c>
    </row>
    <row r="2263" spans="1:7">
      <c r="A2263" s="139">
        <v>2262</v>
      </c>
      <c r="B2263" s="139" t="s">
        <v>3984</v>
      </c>
      <c r="C2263" s="139" t="s">
        <v>3986</v>
      </c>
      <c r="D2263" s="139" t="s">
        <v>3987</v>
      </c>
      <c r="E2263" s="139" t="s">
        <v>37</v>
      </c>
      <c r="F2263" s="139" t="s">
        <v>38</v>
      </c>
      <c r="G2263" s="139" t="s">
        <v>36</v>
      </c>
    </row>
    <row r="2264" spans="1:7">
      <c r="A2264" s="139">
        <v>2263</v>
      </c>
      <c r="B2264" s="139" t="s">
        <v>3984</v>
      </c>
      <c r="C2264" s="139" t="s">
        <v>3986</v>
      </c>
      <c r="D2264" s="139" t="s">
        <v>3987</v>
      </c>
      <c r="E2264" s="139" t="s">
        <v>1511</v>
      </c>
      <c r="F2264" s="139" t="s">
        <v>1512</v>
      </c>
      <c r="G2264" s="139" t="s">
        <v>1513</v>
      </c>
    </row>
    <row r="2265" spans="1:7">
      <c r="A2265" s="139">
        <v>2264</v>
      </c>
      <c r="B2265" s="139" t="s">
        <v>3984</v>
      </c>
      <c r="C2265" s="139" t="s">
        <v>3986</v>
      </c>
      <c r="D2265" s="139" t="s">
        <v>3987</v>
      </c>
      <c r="E2265" s="139" t="s">
        <v>39</v>
      </c>
      <c r="F2265" s="139" t="s">
        <v>40</v>
      </c>
      <c r="G2265" s="139" t="s">
        <v>36</v>
      </c>
    </row>
    <row r="2266" spans="1:7">
      <c r="A2266" s="139">
        <v>2265</v>
      </c>
      <c r="B2266" s="139" t="s">
        <v>3984</v>
      </c>
      <c r="C2266" s="139" t="s">
        <v>3986</v>
      </c>
      <c r="D2266" s="139" t="s">
        <v>3987</v>
      </c>
      <c r="E2266" s="139" t="s">
        <v>2003</v>
      </c>
      <c r="F2266" s="139" t="s">
        <v>2004</v>
      </c>
      <c r="G2266" s="139" t="s">
        <v>2005</v>
      </c>
    </row>
    <row r="2267" spans="1:7">
      <c r="A2267" s="139">
        <v>2266</v>
      </c>
      <c r="B2267" s="139" t="s">
        <v>3984</v>
      </c>
      <c r="C2267" s="139" t="s">
        <v>3988</v>
      </c>
      <c r="D2267" s="139" t="s">
        <v>3989</v>
      </c>
      <c r="E2267" s="139" t="s">
        <v>41</v>
      </c>
      <c r="F2267" s="139" t="s">
        <v>42</v>
      </c>
      <c r="G2267" s="139" t="s">
        <v>36</v>
      </c>
    </row>
    <row r="2268" spans="1:7">
      <c r="A2268" s="139">
        <v>2267</v>
      </c>
      <c r="B2268" s="139" t="s">
        <v>3984</v>
      </c>
      <c r="C2268" s="139" t="s">
        <v>3988</v>
      </c>
      <c r="D2268" s="139" t="s">
        <v>3989</v>
      </c>
      <c r="E2268" s="139" t="s">
        <v>43</v>
      </c>
      <c r="F2268" s="139" t="s">
        <v>44</v>
      </c>
      <c r="G2268" s="139" t="s">
        <v>36</v>
      </c>
    </row>
    <row r="2269" spans="1:7">
      <c r="A2269" s="139">
        <v>2268</v>
      </c>
      <c r="B2269" s="139" t="s">
        <v>3984</v>
      </c>
      <c r="C2269" s="139" t="s">
        <v>3988</v>
      </c>
      <c r="D2269" s="139" t="s">
        <v>3989</v>
      </c>
      <c r="E2269" s="139" t="s">
        <v>45</v>
      </c>
      <c r="F2269" s="139" t="s">
        <v>46</v>
      </c>
      <c r="G2269" s="139" t="s">
        <v>36</v>
      </c>
    </row>
    <row r="2270" spans="1:7">
      <c r="A2270" s="139">
        <v>2269</v>
      </c>
      <c r="B2270" s="139" t="s">
        <v>3984</v>
      </c>
      <c r="C2270" s="139" t="s">
        <v>3988</v>
      </c>
      <c r="D2270" s="139" t="s">
        <v>3989</v>
      </c>
      <c r="E2270" s="139" t="s">
        <v>1511</v>
      </c>
      <c r="F2270" s="139" t="s">
        <v>1512</v>
      </c>
      <c r="G2270" s="139" t="s">
        <v>1513</v>
      </c>
    </row>
    <row r="2271" spans="1:7">
      <c r="A2271" s="139">
        <v>2270</v>
      </c>
      <c r="B2271" s="139" t="s">
        <v>3984</v>
      </c>
      <c r="C2271" s="139" t="s">
        <v>3988</v>
      </c>
      <c r="D2271" s="139" t="s">
        <v>3989</v>
      </c>
      <c r="E2271" s="139" t="s">
        <v>39</v>
      </c>
      <c r="F2271" s="139" t="s">
        <v>40</v>
      </c>
      <c r="G2271" s="139" t="s">
        <v>36</v>
      </c>
    </row>
    <row r="2272" spans="1:7">
      <c r="A2272" s="139">
        <v>2271</v>
      </c>
      <c r="B2272" s="139" t="s">
        <v>3984</v>
      </c>
      <c r="C2272" s="139" t="s">
        <v>3988</v>
      </c>
      <c r="D2272" s="139" t="s">
        <v>3989</v>
      </c>
      <c r="E2272" s="139" t="s">
        <v>2003</v>
      </c>
      <c r="F2272" s="139" t="s">
        <v>2004</v>
      </c>
      <c r="G2272" s="139" t="s">
        <v>2005</v>
      </c>
    </row>
    <row r="2273" spans="1:7">
      <c r="A2273" s="139">
        <v>2272</v>
      </c>
      <c r="B2273" s="139" t="s">
        <v>3984</v>
      </c>
      <c r="C2273" s="139" t="s">
        <v>3990</v>
      </c>
      <c r="D2273" s="139" t="s">
        <v>3991</v>
      </c>
      <c r="E2273" s="139" t="s">
        <v>1511</v>
      </c>
      <c r="F2273" s="139" t="s">
        <v>1512</v>
      </c>
      <c r="G2273" s="139" t="s">
        <v>1513</v>
      </c>
    </row>
    <row r="2274" spans="1:7">
      <c r="A2274" s="139">
        <v>2273</v>
      </c>
      <c r="B2274" s="139" t="s">
        <v>3984</v>
      </c>
      <c r="C2274" s="139" t="s">
        <v>3990</v>
      </c>
      <c r="D2274" s="139" t="s">
        <v>3991</v>
      </c>
      <c r="E2274" s="139" t="s">
        <v>39</v>
      </c>
      <c r="F2274" s="139" t="s">
        <v>40</v>
      </c>
      <c r="G2274" s="139" t="s">
        <v>36</v>
      </c>
    </row>
    <row r="2275" spans="1:7">
      <c r="A2275" s="139">
        <v>2274</v>
      </c>
      <c r="B2275" s="139" t="s">
        <v>3984</v>
      </c>
      <c r="C2275" s="139" t="s">
        <v>3990</v>
      </c>
      <c r="D2275" s="139" t="s">
        <v>3991</v>
      </c>
      <c r="E2275" s="139" t="s">
        <v>2003</v>
      </c>
      <c r="F2275" s="139" t="s">
        <v>2004</v>
      </c>
      <c r="G2275" s="139" t="s">
        <v>2005</v>
      </c>
    </row>
    <row r="2276" spans="1:7">
      <c r="A2276" s="139">
        <v>2275</v>
      </c>
      <c r="B2276" s="139" t="s">
        <v>3984</v>
      </c>
      <c r="C2276" s="139" t="s">
        <v>3873</v>
      </c>
      <c r="D2276" s="139" t="s">
        <v>3992</v>
      </c>
      <c r="E2276" s="139" t="s">
        <v>47</v>
      </c>
      <c r="F2276" s="139" t="s">
        <v>48</v>
      </c>
      <c r="G2276" s="139" t="s">
        <v>36</v>
      </c>
    </row>
    <row r="2277" spans="1:7">
      <c r="A2277" s="139">
        <v>2276</v>
      </c>
      <c r="B2277" s="139" t="s">
        <v>3984</v>
      </c>
      <c r="C2277" s="139" t="s">
        <v>3873</v>
      </c>
      <c r="D2277" s="139" t="s">
        <v>3992</v>
      </c>
      <c r="E2277" s="139" t="s">
        <v>1511</v>
      </c>
      <c r="F2277" s="139" t="s">
        <v>1512</v>
      </c>
      <c r="G2277" s="139" t="s">
        <v>1513</v>
      </c>
    </row>
    <row r="2278" spans="1:7">
      <c r="A2278" s="139">
        <v>2277</v>
      </c>
      <c r="B2278" s="139" t="s">
        <v>3984</v>
      </c>
      <c r="C2278" s="139" t="s">
        <v>3873</v>
      </c>
      <c r="D2278" s="139" t="s">
        <v>3992</v>
      </c>
      <c r="E2278" s="139" t="s">
        <v>39</v>
      </c>
      <c r="F2278" s="139" t="s">
        <v>40</v>
      </c>
      <c r="G2278" s="139" t="s">
        <v>36</v>
      </c>
    </row>
    <row r="2279" spans="1:7">
      <c r="A2279" s="139">
        <v>2278</v>
      </c>
      <c r="B2279" s="139" t="s">
        <v>3984</v>
      </c>
      <c r="C2279" s="139" t="s">
        <v>3873</v>
      </c>
      <c r="D2279" s="139" t="s">
        <v>3992</v>
      </c>
      <c r="E2279" s="139" t="s">
        <v>2003</v>
      </c>
      <c r="F2279" s="139" t="s">
        <v>2004</v>
      </c>
      <c r="G2279" s="139" t="s">
        <v>2005</v>
      </c>
    </row>
    <row r="2280" spans="1:7">
      <c r="A2280" s="139">
        <v>2279</v>
      </c>
      <c r="B2280" s="139" t="s">
        <v>3984</v>
      </c>
      <c r="C2280" s="139" t="s">
        <v>3580</v>
      </c>
      <c r="D2280" s="139" t="s">
        <v>3993</v>
      </c>
      <c r="E2280" s="139" t="s">
        <v>1511</v>
      </c>
      <c r="F2280" s="139" t="s">
        <v>1512</v>
      </c>
      <c r="G2280" s="139" t="s">
        <v>1513</v>
      </c>
    </row>
    <row r="2281" spans="1:7">
      <c r="A2281" s="139">
        <v>2280</v>
      </c>
      <c r="B2281" s="139" t="s">
        <v>3984</v>
      </c>
      <c r="C2281" s="139" t="s">
        <v>3580</v>
      </c>
      <c r="D2281" s="139" t="s">
        <v>3993</v>
      </c>
      <c r="E2281" s="139" t="s">
        <v>39</v>
      </c>
      <c r="F2281" s="139" t="s">
        <v>40</v>
      </c>
      <c r="G2281" s="139" t="s">
        <v>36</v>
      </c>
    </row>
    <row r="2282" spans="1:7">
      <c r="A2282" s="139">
        <v>2281</v>
      </c>
      <c r="B2282" s="139" t="s">
        <v>3984</v>
      </c>
      <c r="C2282" s="139" t="s">
        <v>3580</v>
      </c>
      <c r="D2282" s="139" t="s">
        <v>3993</v>
      </c>
      <c r="E2282" s="139" t="s">
        <v>2003</v>
      </c>
      <c r="F2282" s="139" t="s">
        <v>2004</v>
      </c>
      <c r="G2282" s="139" t="s">
        <v>2005</v>
      </c>
    </row>
    <row r="2283" spans="1:7">
      <c r="A2283" s="139">
        <v>2282</v>
      </c>
      <c r="B2283" s="139" t="s">
        <v>3984</v>
      </c>
      <c r="C2283" s="139" t="s">
        <v>3994</v>
      </c>
      <c r="D2283" s="139" t="s">
        <v>3995</v>
      </c>
      <c r="E2283" s="139" t="s">
        <v>49</v>
      </c>
      <c r="F2283" s="139" t="s">
        <v>50</v>
      </c>
      <c r="G2283" s="139" t="s">
        <v>36</v>
      </c>
    </row>
    <row r="2284" spans="1:7">
      <c r="A2284" s="139">
        <v>2283</v>
      </c>
      <c r="B2284" s="139" t="s">
        <v>3984</v>
      </c>
      <c r="C2284" s="139" t="s">
        <v>3994</v>
      </c>
      <c r="D2284" s="139" t="s">
        <v>3995</v>
      </c>
      <c r="E2284" s="139" t="s">
        <v>1511</v>
      </c>
      <c r="F2284" s="139" t="s">
        <v>1512</v>
      </c>
      <c r="G2284" s="139" t="s">
        <v>1513</v>
      </c>
    </row>
    <row r="2285" spans="1:7">
      <c r="A2285" s="139">
        <v>2284</v>
      </c>
      <c r="B2285" s="139" t="s">
        <v>3984</v>
      </c>
      <c r="C2285" s="139" t="s">
        <v>3994</v>
      </c>
      <c r="D2285" s="139" t="s">
        <v>3995</v>
      </c>
      <c r="E2285" s="139" t="s">
        <v>39</v>
      </c>
      <c r="F2285" s="139" t="s">
        <v>40</v>
      </c>
      <c r="G2285" s="139" t="s">
        <v>36</v>
      </c>
    </row>
    <row r="2286" spans="1:7">
      <c r="A2286" s="139">
        <v>2285</v>
      </c>
      <c r="B2286" s="139" t="s">
        <v>3984</v>
      </c>
      <c r="C2286" s="139" t="s">
        <v>3994</v>
      </c>
      <c r="D2286" s="139" t="s">
        <v>3995</v>
      </c>
      <c r="E2286" s="139" t="s">
        <v>51</v>
      </c>
      <c r="F2286" s="139" t="s">
        <v>52</v>
      </c>
      <c r="G2286" s="139" t="s">
        <v>36</v>
      </c>
    </row>
    <row r="2287" spans="1:7">
      <c r="A2287" s="139">
        <v>2286</v>
      </c>
      <c r="B2287" s="139" t="s">
        <v>3984</v>
      </c>
      <c r="C2287" s="139" t="s">
        <v>3994</v>
      </c>
      <c r="D2287" s="139" t="s">
        <v>3995</v>
      </c>
      <c r="E2287" s="139" t="s">
        <v>2003</v>
      </c>
      <c r="F2287" s="139" t="s">
        <v>2004</v>
      </c>
      <c r="G2287" s="139" t="s">
        <v>2005</v>
      </c>
    </row>
    <row r="2288" spans="1:7">
      <c r="A2288" s="139">
        <v>2287</v>
      </c>
      <c r="B2288" s="139" t="s">
        <v>3984</v>
      </c>
      <c r="C2288" s="139" t="s">
        <v>3996</v>
      </c>
      <c r="D2288" s="139" t="s">
        <v>3997</v>
      </c>
      <c r="E2288" s="139" t="s">
        <v>53</v>
      </c>
      <c r="F2288" s="139" t="s">
        <v>1502</v>
      </c>
      <c r="G2288" s="139" t="s">
        <v>54</v>
      </c>
    </row>
    <row r="2289" spans="1:7">
      <c r="A2289" s="139">
        <v>2288</v>
      </c>
      <c r="B2289" s="139" t="s">
        <v>3984</v>
      </c>
      <c r="C2289" s="139" t="s">
        <v>3996</v>
      </c>
      <c r="D2289" s="139" t="s">
        <v>3997</v>
      </c>
      <c r="E2289" s="139" t="s">
        <v>55</v>
      </c>
      <c r="F2289" s="139" t="s">
        <v>56</v>
      </c>
      <c r="G2289" s="139" t="s">
        <v>36</v>
      </c>
    </row>
    <row r="2290" spans="1:7">
      <c r="A2290" s="139">
        <v>2289</v>
      </c>
      <c r="B2290" s="139" t="s">
        <v>3984</v>
      </c>
      <c r="C2290" s="139" t="s">
        <v>3996</v>
      </c>
      <c r="D2290" s="139" t="s">
        <v>3997</v>
      </c>
      <c r="E2290" s="139" t="s">
        <v>1511</v>
      </c>
      <c r="F2290" s="139" t="s">
        <v>1512</v>
      </c>
      <c r="G2290" s="139" t="s">
        <v>1513</v>
      </c>
    </row>
    <row r="2291" spans="1:7">
      <c r="A2291" s="139">
        <v>2290</v>
      </c>
      <c r="B2291" s="139" t="s">
        <v>3984</v>
      </c>
      <c r="C2291" s="139" t="s">
        <v>3996</v>
      </c>
      <c r="D2291" s="139" t="s">
        <v>3997</v>
      </c>
      <c r="E2291" s="139" t="s">
        <v>39</v>
      </c>
      <c r="F2291" s="139" t="s">
        <v>40</v>
      </c>
      <c r="G2291" s="139" t="s">
        <v>36</v>
      </c>
    </row>
    <row r="2292" spans="1:7">
      <c r="A2292" s="139">
        <v>2291</v>
      </c>
      <c r="B2292" s="139" t="s">
        <v>3984</v>
      </c>
      <c r="C2292" s="139" t="s">
        <v>3996</v>
      </c>
      <c r="D2292" s="139" t="s">
        <v>3997</v>
      </c>
      <c r="E2292" s="139" t="s">
        <v>2003</v>
      </c>
      <c r="F2292" s="139" t="s">
        <v>2004</v>
      </c>
      <c r="G2292" s="139" t="s">
        <v>2005</v>
      </c>
    </row>
    <row r="2293" spans="1:7">
      <c r="A2293" s="139">
        <v>2292</v>
      </c>
      <c r="B2293" s="139" t="s">
        <v>3998</v>
      </c>
      <c r="C2293" s="139" t="s">
        <v>4000</v>
      </c>
      <c r="D2293" s="139" t="s">
        <v>4001</v>
      </c>
      <c r="E2293" s="139" t="s">
        <v>57</v>
      </c>
      <c r="F2293" s="139" t="s">
        <v>1614</v>
      </c>
      <c r="G2293" s="139" t="s">
        <v>58</v>
      </c>
    </row>
    <row r="2294" spans="1:7">
      <c r="A2294" s="139">
        <v>2293</v>
      </c>
      <c r="B2294" s="139" t="s">
        <v>3998</v>
      </c>
      <c r="C2294" s="139" t="s">
        <v>4000</v>
      </c>
      <c r="D2294" s="139" t="s">
        <v>4001</v>
      </c>
      <c r="E2294" s="139" t="s">
        <v>59</v>
      </c>
      <c r="F2294" s="139" t="s">
        <v>60</v>
      </c>
      <c r="G2294" s="139" t="s">
        <v>1629</v>
      </c>
    </row>
    <row r="2295" spans="1:7">
      <c r="A2295" s="139">
        <v>2294</v>
      </c>
      <c r="B2295" s="139" t="s">
        <v>3998</v>
      </c>
      <c r="C2295" s="139" t="s">
        <v>4000</v>
      </c>
      <c r="D2295" s="139" t="s">
        <v>4001</v>
      </c>
      <c r="E2295" s="139" t="s">
        <v>1753</v>
      </c>
      <c r="F2295" s="139" t="s">
        <v>1754</v>
      </c>
      <c r="G2295" s="139" t="s">
        <v>1755</v>
      </c>
    </row>
    <row r="2296" spans="1:7">
      <c r="A2296" s="139">
        <v>2295</v>
      </c>
      <c r="B2296" s="139" t="s">
        <v>3998</v>
      </c>
      <c r="C2296" s="139" t="s">
        <v>4000</v>
      </c>
      <c r="D2296" s="139" t="s">
        <v>4001</v>
      </c>
      <c r="E2296" s="139" t="s">
        <v>61</v>
      </c>
      <c r="F2296" s="139" t="s">
        <v>62</v>
      </c>
      <c r="G2296" s="139" t="s">
        <v>1629</v>
      </c>
    </row>
    <row r="2297" spans="1:7">
      <c r="A2297" s="139">
        <v>2296</v>
      </c>
      <c r="B2297" s="139" t="s">
        <v>3998</v>
      </c>
      <c r="C2297" s="139" t="s">
        <v>4000</v>
      </c>
      <c r="D2297" s="139" t="s">
        <v>4001</v>
      </c>
      <c r="E2297" s="139" t="s">
        <v>63</v>
      </c>
      <c r="F2297" s="139" t="s">
        <v>64</v>
      </c>
      <c r="G2297" s="139" t="s">
        <v>1629</v>
      </c>
    </row>
    <row r="2298" spans="1:7">
      <c r="A2298" s="139">
        <v>2297</v>
      </c>
      <c r="B2298" s="139" t="s">
        <v>3998</v>
      </c>
      <c r="C2298" s="139" t="s">
        <v>4000</v>
      </c>
      <c r="D2298" s="139" t="s">
        <v>4001</v>
      </c>
      <c r="E2298" s="139" t="s">
        <v>1501</v>
      </c>
      <c r="F2298" s="139" t="s">
        <v>1502</v>
      </c>
      <c r="G2298" s="139" t="s">
        <v>1503</v>
      </c>
    </row>
    <row r="2299" spans="1:7">
      <c r="A2299" s="139">
        <v>2298</v>
      </c>
      <c r="B2299" s="139" t="s">
        <v>3998</v>
      </c>
      <c r="C2299" s="139" t="s">
        <v>4000</v>
      </c>
      <c r="D2299" s="139" t="s">
        <v>4001</v>
      </c>
      <c r="E2299" s="139" t="s">
        <v>1504</v>
      </c>
      <c r="F2299" s="139" t="s">
        <v>1502</v>
      </c>
      <c r="G2299" s="139" t="s">
        <v>1505</v>
      </c>
    </row>
    <row r="2300" spans="1:7">
      <c r="A2300" s="139">
        <v>2299</v>
      </c>
      <c r="B2300" s="139" t="s">
        <v>3998</v>
      </c>
      <c r="C2300" s="139" t="s">
        <v>4000</v>
      </c>
      <c r="D2300" s="139" t="s">
        <v>4001</v>
      </c>
      <c r="E2300" s="139" t="s">
        <v>65</v>
      </c>
      <c r="F2300" s="139" t="s">
        <v>66</v>
      </c>
      <c r="G2300" s="139" t="s">
        <v>1629</v>
      </c>
    </row>
    <row r="2301" spans="1:7">
      <c r="A2301" s="139">
        <v>2300</v>
      </c>
      <c r="B2301" s="139" t="s">
        <v>3998</v>
      </c>
      <c r="C2301" s="139" t="s">
        <v>4000</v>
      </c>
      <c r="D2301" s="139" t="s">
        <v>4001</v>
      </c>
      <c r="E2301" s="139" t="s">
        <v>67</v>
      </c>
      <c r="F2301" s="139" t="s">
        <v>68</v>
      </c>
      <c r="G2301" s="139" t="s">
        <v>1629</v>
      </c>
    </row>
    <row r="2302" spans="1:7">
      <c r="A2302" s="139">
        <v>2301</v>
      </c>
      <c r="B2302" s="139" t="s">
        <v>3998</v>
      </c>
      <c r="C2302" s="139" t="s">
        <v>4000</v>
      </c>
      <c r="D2302" s="139" t="s">
        <v>4001</v>
      </c>
      <c r="E2302" s="139" t="s">
        <v>69</v>
      </c>
      <c r="F2302" s="139" t="s">
        <v>70</v>
      </c>
      <c r="G2302" s="139" t="s">
        <v>1629</v>
      </c>
    </row>
    <row r="2303" spans="1:7">
      <c r="A2303" s="139">
        <v>2302</v>
      </c>
      <c r="B2303" s="139" t="s">
        <v>3998</v>
      </c>
      <c r="C2303" s="139" t="s">
        <v>4000</v>
      </c>
      <c r="D2303" s="139" t="s">
        <v>4001</v>
      </c>
      <c r="E2303" s="139" t="s">
        <v>1630</v>
      </c>
      <c r="F2303" s="139" t="s">
        <v>1561</v>
      </c>
      <c r="G2303" s="139" t="s">
        <v>1631</v>
      </c>
    </row>
    <row r="2304" spans="1:7">
      <c r="A2304" s="139">
        <v>2303</v>
      </c>
      <c r="B2304" s="139" t="s">
        <v>3998</v>
      </c>
      <c r="C2304" s="139" t="s">
        <v>4000</v>
      </c>
      <c r="D2304" s="139" t="s">
        <v>4001</v>
      </c>
      <c r="E2304" s="139" t="s">
        <v>71</v>
      </c>
      <c r="F2304" s="139" t="s">
        <v>72</v>
      </c>
      <c r="G2304" s="139" t="s">
        <v>1629</v>
      </c>
    </row>
    <row r="2305" spans="1:7">
      <c r="A2305" s="139">
        <v>2304</v>
      </c>
      <c r="B2305" s="139" t="s">
        <v>3998</v>
      </c>
      <c r="C2305" s="139" t="s">
        <v>4000</v>
      </c>
      <c r="D2305" s="139" t="s">
        <v>4001</v>
      </c>
      <c r="E2305" s="139" t="s">
        <v>73</v>
      </c>
      <c r="F2305" s="139" t="s">
        <v>74</v>
      </c>
      <c r="G2305" s="139" t="s">
        <v>1629</v>
      </c>
    </row>
    <row r="2306" spans="1:7">
      <c r="A2306" s="139">
        <v>2305</v>
      </c>
      <c r="B2306" s="139" t="s">
        <v>3998</v>
      </c>
      <c r="C2306" s="139" t="s">
        <v>4000</v>
      </c>
      <c r="D2306" s="139" t="s">
        <v>4001</v>
      </c>
      <c r="E2306" s="139" t="s">
        <v>75</v>
      </c>
      <c r="F2306" s="139" t="s">
        <v>76</v>
      </c>
      <c r="G2306" s="139" t="s">
        <v>1629</v>
      </c>
    </row>
    <row r="2307" spans="1:7">
      <c r="A2307" s="139">
        <v>2306</v>
      </c>
      <c r="B2307" s="139" t="s">
        <v>3998</v>
      </c>
      <c r="C2307" s="139" t="s">
        <v>4000</v>
      </c>
      <c r="D2307" s="139" t="s">
        <v>4001</v>
      </c>
      <c r="E2307" s="139" t="s">
        <v>1511</v>
      </c>
      <c r="F2307" s="139" t="s">
        <v>1512</v>
      </c>
      <c r="G2307" s="139" t="s">
        <v>1513</v>
      </c>
    </row>
    <row r="2308" spans="1:7">
      <c r="A2308" s="139">
        <v>2307</v>
      </c>
      <c r="B2308" s="139" t="s">
        <v>3998</v>
      </c>
      <c r="C2308" s="139" t="s">
        <v>4000</v>
      </c>
      <c r="D2308" s="139" t="s">
        <v>4001</v>
      </c>
      <c r="E2308" s="139" t="s">
        <v>77</v>
      </c>
      <c r="F2308" s="139" t="s">
        <v>78</v>
      </c>
      <c r="G2308" s="139" t="s">
        <v>79</v>
      </c>
    </row>
    <row r="2309" spans="1:7">
      <c r="A2309" s="139">
        <v>2308</v>
      </c>
      <c r="B2309" s="139" t="s">
        <v>3998</v>
      </c>
      <c r="C2309" s="139" t="s">
        <v>4000</v>
      </c>
      <c r="D2309" s="139" t="s">
        <v>4001</v>
      </c>
      <c r="E2309" s="139" t="s">
        <v>80</v>
      </c>
      <c r="F2309" s="139" t="s">
        <v>81</v>
      </c>
      <c r="G2309" s="139" t="s">
        <v>1629</v>
      </c>
    </row>
    <row r="2310" spans="1:7">
      <c r="A2310" s="139">
        <v>2309</v>
      </c>
      <c r="B2310" s="139" t="s">
        <v>3998</v>
      </c>
      <c r="C2310" s="139" t="s">
        <v>4000</v>
      </c>
      <c r="D2310" s="139" t="s">
        <v>4001</v>
      </c>
      <c r="E2310" s="139" t="s">
        <v>82</v>
      </c>
      <c r="F2310" s="139" t="s">
        <v>83</v>
      </c>
      <c r="G2310" s="139" t="s">
        <v>1629</v>
      </c>
    </row>
    <row r="2311" spans="1:7">
      <c r="A2311" s="139">
        <v>2310</v>
      </c>
      <c r="B2311" s="139" t="s">
        <v>3998</v>
      </c>
      <c r="C2311" s="139" t="s">
        <v>4000</v>
      </c>
      <c r="D2311" s="139" t="s">
        <v>4001</v>
      </c>
      <c r="E2311" s="139" t="s">
        <v>84</v>
      </c>
      <c r="F2311" s="139" t="s">
        <v>85</v>
      </c>
      <c r="G2311" s="139" t="s">
        <v>1629</v>
      </c>
    </row>
    <row r="2312" spans="1:7">
      <c r="A2312" s="139">
        <v>2311</v>
      </c>
      <c r="B2312" s="139" t="s">
        <v>3998</v>
      </c>
      <c r="C2312" s="139" t="s">
        <v>4000</v>
      </c>
      <c r="D2312" s="139" t="s">
        <v>4001</v>
      </c>
      <c r="E2312" s="139" t="s">
        <v>86</v>
      </c>
      <c r="F2312" s="139" t="s">
        <v>87</v>
      </c>
      <c r="G2312" s="139" t="s">
        <v>1629</v>
      </c>
    </row>
    <row r="2313" spans="1:7">
      <c r="A2313" s="139">
        <v>2312</v>
      </c>
      <c r="B2313" s="139" t="s">
        <v>3998</v>
      </c>
      <c r="C2313" s="139" t="s">
        <v>4000</v>
      </c>
      <c r="D2313" s="139" t="s">
        <v>4001</v>
      </c>
      <c r="E2313" s="139" t="s">
        <v>88</v>
      </c>
      <c r="F2313" s="139" t="s">
        <v>89</v>
      </c>
      <c r="G2313" s="139" t="s">
        <v>1629</v>
      </c>
    </row>
    <row r="2314" spans="1:7">
      <c r="A2314" s="139">
        <v>2313</v>
      </c>
      <c r="B2314" s="139" t="s">
        <v>3998</v>
      </c>
      <c r="C2314" s="139" t="s">
        <v>4000</v>
      </c>
      <c r="D2314" s="139" t="s">
        <v>4001</v>
      </c>
      <c r="E2314" s="139" t="s">
        <v>90</v>
      </c>
      <c r="F2314" s="139" t="s">
        <v>91</v>
      </c>
      <c r="G2314" s="139" t="s">
        <v>1629</v>
      </c>
    </row>
    <row r="2315" spans="1:7">
      <c r="A2315" s="139">
        <v>2314</v>
      </c>
      <c r="B2315" s="139" t="s">
        <v>3998</v>
      </c>
      <c r="C2315" s="139" t="s">
        <v>4000</v>
      </c>
      <c r="D2315" s="139" t="s">
        <v>4001</v>
      </c>
      <c r="E2315" s="139" t="s">
        <v>92</v>
      </c>
      <c r="F2315" s="139" t="s">
        <v>93</v>
      </c>
      <c r="G2315" s="139" t="s">
        <v>1629</v>
      </c>
    </row>
    <row r="2316" spans="1:7">
      <c r="A2316" s="139">
        <v>2315</v>
      </c>
      <c r="B2316" s="139" t="s">
        <v>3998</v>
      </c>
      <c r="C2316" s="139" t="s">
        <v>4000</v>
      </c>
      <c r="D2316" s="139" t="s">
        <v>4001</v>
      </c>
      <c r="E2316" s="139" t="s">
        <v>94</v>
      </c>
      <c r="F2316" s="139" t="s">
        <v>95</v>
      </c>
      <c r="G2316" s="139" t="s">
        <v>1629</v>
      </c>
    </row>
    <row r="2317" spans="1:7">
      <c r="A2317" s="139">
        <v>2316</v>
      </c>
      <c r="B2317" s="139" t="s">
        <v>3998</v>
      </c>
      <c r="C2317" s="139" t="s">
        <v>4000</v>
      </c>
      <c r="D2317" s="139" t="s">
        <v>4001</v>
      </c>
      <c r="E2317" s="139" t="s">
        <v>96</v>
      </c>
      <c r="F2317" s="139" t="s">
        <v>97</v>
      </c>
      <c r="G2317" s="139" t="s">
        <v>1629</v>
      </c>
    </row>
    <row r="2318" spans="1:7">
      <c r="A2318" s="139">
        <v>2317</v>
      </c>
      <c r="B2318" s="139" t="s">
        <v>3998</v>
      </c>
      <c r="C2318" s="139" t="s">
        <v>4000</v>
      </c>
      <c r="D2318" s="139" t="s">
        <v>4001</v>
      </c>
      <c r="E2318" s="139" t="s">
        <v>98</v>
      </c>
      <c r="F2318" s="139" t="s">
        <v>99</v>
      </c>
      <c r="G2318" s="139" t="s">
        <v>100</v>
      </c>
    </row>
    <row r="2319" spans="1:7">
      <c r="A2319" s="139">
        <v>2318</v>
      </c>
      <c r="B2319" s="139" t="s">
        <v>3998</v>
      </c>
      <c r="C2319" s="139" t="s">
        <v>4000</v>
      </c>
      <c r="D2319" s="139" t="s">
        <v>4001</v>
      </c>
      <c r="E2319" s="139" t="s">
        <v>101</v>
      </c>
      <c r="F2319" s="139" t="s">
        <v>102</v>
      </c>
      <c r="G2319" s="139" t="s">
        <v>1629</v>
      </c>
    </row>
    <row r="2320" spans="1:7">
      <c r="A2320" s="139">
        <v>2319</v>
      </c>
      <c r="B2320" s="139" t="s">
        <v>3998</v>
      </c>
      <c r="C2320" s="139" t="s">
        <v>4000</v>
      </c>
      <c r="D2320" s="139" t="s">
        <v>4001</v>
      </c>
      <c r="E2320" s="139" t="s">
        <v>103</v>
      </c>
      <c r="F2320" s="139" t="s">
        <v>104</v>
      </c>
      <c r="G2320" s="139" t="s">
        <v>1629</v>
      </c>
    </row>
    <row r="2321" spans="1:7">
      <c r="A2321" s="139">
        <v>2320</v>
      </c>
      <c r="B2321" s="139" t="s">
        <v>3998</v>
      </c>
      <c r="C2321" s="139" t="s">
        <v>4000</v>
      </c>
      <c r="D2321" s="139" t="s">
        <v>4001</v>
      </c>
      <c r="E2321" s="139" t="s">
        <v>2242</v>
      </c>
      <c r="F2321" s="139" t="s">
        <v>2004</v>
      </c>
      <c r="G2321" s="139" t="s">
        <v>2243</v>
      </c>
    </row>
    <row r="2322" spans="1:7">
      <c r="A2322" s="139">
        <v>2321</v>
      </c>
      <c r="B2322" s="139" t="s">
        <v>3998</v>
      </c>
      <c r="C2322" s="139" t="s">
        <v>4000</v>
      </c>
      <c r="D2322" s="139" t="s">
        <v>4001</v>
      </c>
      <c r="E2322" s="139" t="s">
        <v>105</v>
      </c>
      <c r="F2322" s="139" t="s">
        <v>106</v>
      </c>
      <c r="G2322" s="139" t="s">
        <v>58</v>
      </c>
    </row>
    <row r="2323" spans="1:7">
      <c r="A2323" s="139">
        <v>2322</v>
      </c>
      <c r="B2323" s="139" t="s">
        <v>3998</v>
      </c>
      <c r="C2323" s="139" t="s">
        <v>3998</v>
      </c>
      <c r="D2323" s="139" t="s">
        <v>3999</v>
      </c>
      <c r="E2323" s="139" t="s">
        <v>1753</v>
      </c>
      <c r="F2323" s="139" t="s">
        <v>1754</v>
      </c>
      <c r="G2323" s="139" t="s">
        <v>1755</v>
      </c>
    </row>
    <row r="2324" spans="1:7">
      <c r="A2324" s="139">
        <v>2323</v>
      </c>
      <c r="B2324" s="139" t="s">
        <v>3998</v>
      </c>
      <c r="C2324" s="139" t="s">
        <v>3998</v>
      </c>
      <c r="D2324" s="139" t="s">
        <v>3999</v>
      </c>
      <c r="E2324" s="139" t="s">
        <v>1501</v>
      </c>
      <c r="F2324" s="139" t="s">
        <v>1502</v>
      </c>
      <c r="G2324" s="139" t="s">
        <v>1503</v>
      </c>
    </row>
    <row r="2325" spans="1:7">
      <c r="A2325" s="139">
        <v>2324</v>
      </c>
      <c r="B2325" s="139" t="s">
        <v>3998</v>
      </c>
      <c r="C2325" s="139" t="s">
        <v>3998</v>
      </c>
      <c r="D2325" s="139" t="s">
        <v>3999</v>
      </c>
      <c r="E2325" s="139" t="s">
        <v>1504</v>
      </c>
      <c r="F2325" s="139" t="s">
        <v>1502</v>
      </c>
      <c r="G2325" s="139" t="s">
        <v>1505</v>
      </c>
    </row>
    <row r="2326" spans="1:7">
      <c r="A2326" s="139">
        <v>2325</v>
      </c>
      <c r="B2326" s="139" t="s">
        <v>3998</v>
      </c>
      <c r="C2326" s="139" t="s">
        <v>3998</v>
      </c>
      <c r="D2326" s="139" t="s">
        <v>3999</v>
      </c>
      <c r="E2326" s="139" t="s">
        <v>75</v>
      </c>
      <c r="F2326" s="139" t="s">
        <v>76</v>
      </c>
      <c r="G2326" s="139" t="s">
        <v>1629</v>
      </c>
    </row>
    <row r="2327" spans="1:7">
      <c r="A2327" s="139">
        <v>2326</v>
      </c>
      <c r="B2327" s="139" t="s">
        <v>3998</v>
      </c>
      <c r="C2327" s="139" t="s">
        <v>3998</v>
      </c>
      <c r="D2327" s="139" t="s">
        <v>3999</v>
      </c>
      <c r="E2327" s="139" t="s">
        <v>1511</v>
      </c>
      <c r="F2327" s="139" t="s">
        <v>1512</v>
      </c>
      <c r="G2327" s="139" t="s">
        <v>1513</v>
      </c>
    </row>
    <row r="2328" spans="1:7">
      <c r="A2328" s="139">
        <v>2327</v>
      </c>
      <c r="B2328" s="139" t="s">
        <v>3998</v>
      </c>
      <c r="C2328" s="139" t="s">
        <v>3998</v>
      </c>
      <c r="D2328" s="139" t="s">
        <v>3999</v>
      </c>
      <c r="E2328" s="139" t="s">
        <v>2242</v>
      </c>
      <c r="F2328" s="139" t="s">
        <v>2004</v>
      </c>
      <c r="G2328" s="139" t="s">
        <v>2243</v>
      </c>
    </row>
    <row r="2329" spans="1:7">
      <c r="A2329" s="139">
        <v>2328</v>
      </c>
      <c r="B2329" s="139" t="s">
        <v>3998</v>
      </c>
      <c r="C2329" s="139" t="s">
        <v>4002</v>
      </c>
      <c r="D2329" s="139" t="s">
        <v>4003</v>
      </c>
      <c r="E2329" s="139" t="s">
        <v>1753</v>
      </c>
      <c r="F2329" s="139" t="s">
        <v>1754</v>
      </c>
      <c r="G2329" s="139" t="s">
        <v>1755</v>
      </c>
    </row>
    <row r="2330" spans="1:7">
      <c r="A2330" s="139">
        <v>2329</v>
      </c>
      <c r="B2330" s="139" t="s">
        <v>3998</v>
      </c>
      <c r="C2330" s="139" t="s">
        <v>4002</v>
      </c>
      <c r="D2330" s="139" t="s">
        <v>4003</v>
      </c>
      <c r="E2330" s="139" t="s">
        <v>1501</v>
      </c>
      <c r="F2330" s="139" t="s">
        <v>1502</v>
      </c>
      <c r="G2330" s="139" t="s">
        <v>1503</v>
      </c>
    </row>
    <row r="2331" spans="1:7">
      <c r="A2331" s="139">
        <v>2330</v>
      </c>
      <c r="B2331" s="139" t="s">
        <v>3998</v>
      </c>
      <c r="C2331" s="139" t="s">
        <v>4002</v>
      </c>
      <c r="D2331" s="139" t="s">
        <v>4003</v>
      </c>
      <c r="E2331" s="139" t="s">
        <v>1504</v>
      </c>
      <c r="F2331" s="139" t="s">
        <v>1502</v>
      </c>
      <c r="G2331" s="139" t="s">
        <v>1505</v>
      </c>
    </row>
    <row r="2332" spans="1:7">
      <c r="A2332" s="139">
        <v>2331</v>
      </c>
      <c r="B2332" s="139" t="s">
        <v>3998</v>
      </c>
      <c r="C2332" s="139" t="s">
        <v>4002</v>
      </c>
      <c r="D2332" s="139" t="s">
        <v>4003</v>
      </c>
      <c r="E2332" s="139" t="s">
        <v>1630</v>
      </c>
      <c r="F2332" s="139" t="s">
        <v>1561</v>
      </c>
      <c r="G2332" s="139" t="s">
        <v>1631</v>
      </c>
    </row>
    <row r="2333" spans="1:7">
      <c r="A2333" s="139">
        <v>2332</v>
      </c>
      <c r="B2333" s="139" t="s">
        <v>3998</v>
      </c>
      <c r="C2333" s="139" t="s">
        <v>4002</v>
      </c>
      <c r="D2333" s="139" t="s">
        <v>4003</v>
      </c>
      <c r="E2333" s="139" t="s">
        <v>75</v>
      </c>
      <c r="F2333" s="139" t="s">
        <v>76</v>
      </c>
      <c r="G2333" s="139" t="s">
        <v>1629</v>
      </c>
    </row>
    <row r="2334" spans="1:7">
      <c r="A2334" s="139">
        <v>2333</v>
      </c>
      <c r="B2334" s="139" t="s">
        <v>3998</v>
      </c>
      <c r="C2334" s="139" t="s">
        <v>4002</v>
      </c>
      <c r="D2334" s="139" t="s">
        <v>4003</v>
      </c>
      <c r="E2334" s="139" t="s">
        <v>1511</v>
      </c>
      <c r="F2334" s="139" t="s">
        <v>1512</v>
      </c>
      <c r="G2334" s="139" t="s">
        <v>1513</v>
      </c>
    </row>
    <row r="2335" spans="1:7">
      <c r="A2335" s="139">
        <v>2334</v>
      </c>
      <c r="B2335" s="139" t="s">
        <v>3998</v>
      </c>
      <c r="C2335" s="139" t="s">
        <v>4002</v>
      </c>
      <c r="D2335" s="139" t="s">
        <v>4003</v>
      </c>
      <c r="E2335" s="139" t="s">
        <v>107</v>
      </c>
      <c r="F2335" s="139" t="s">
        <v>108</v>
      </c>
      <c r="G2335" s="139" t="s">
        <v>1629</v>
      </c>
    </row>
    <row r="2336" spans="1:7">
      <c r="A2336" s="139">
        <v>2335</v>
      </c>
      <c r="B2336" s="139" t="s">
        <v>3998</v>
      </c>
      <c r="C2336" s="139" t="s">
        <v>4002</v>
      </c>
      <c r="D2336" s="139" t="s">
        <v>4003</v>
      </c>
      <c r="E2336" s="139" t="s">
        <v>2242</v>
      </c>
      <c r="F2336" s="139" t="s">
        <v>2004</v>
      </c>
      <c r="G2336" s="139" t="s">
        <v>2243</v>
      </c>
    </row>
    <row r="2337" spans="1:7">
      <c r="A2337" s="139">
        <v>2336</v>
      </c>
      <c r="B2337" s="139" t="s">
        <v>3998</v>
      </c>
      <c r="C2337" s="139" t="s">
        <v>4004</v>
      </c>
      <c r="D2337" s="139" t="s">
        <v>4005</v>
      </c>
      <c r="E2337" s="139" t="s">
        <v>109</v>
      </c>
      <c r="F2337" s="139" t="s">
        <v>110</v>
      </c>
      <c r="G2337" s="139" t="s">
        <v>1629</v>
      </c>
    </row>
    <row r="2338" spans="1:7">
      <c r="A2338" s="139">
        <v>2337</v>
      </c>
      <c r="B2338" s="139" t="s">
        <v>3998</v>
      </c>
      <c r="C2338" s="139" t="s">
        <v>4004</v>
      </c>
      <c r="D2338" s="139" t="s">
        <v>4005</v>
      </c>
      <c r="E2338" s="139" t="s">
        <v>1753</v>
      </c>
      <c r="F2338" s="139" t="s">
        <v>1754</v>
      </c>
      <c r="G2338" s="139" t="s">
        <v>1755</v>
      </c>
    </row>
    <row r="2339" spans="1:7">
      <c r="A2339" s="139">
        <v>2338</v>
      </c>
      <c r="B2339" s="139" t="s">
        <v>3998</v>
      </c>
      <c r="C2339" s="139" t="s">
        <v>4004</v>
      </c>
      <c r="D2339" s="139" t="s">
        <v>4005</v>
      </c>
      <c r="E2339" s="139" t="s">
        <v>111</v>
      </c>
      <c r="F2339" s="139" t="s">
        <v>112</v>
      </c>
      <c r="G2339" s="139" t="s">
        <v>1629</v>
      </c>
    </row>
    <row r="2340" spans="1:7">
      <c r="A2340" s="139">
        <v>2339</v>
      </c>
      <c r="B2340" s="139" t="s">
        <v>3998</v>
      </c>
      <c r="C2340" s="139" t="s">
        <v>4004</v>
      </c>
      <c r="D2340" s="139" t="s">
        <v>4005</v>
      </c>
      <c r="E2340" s="139" t="s">
        <v>1501</v>
      </c>
      <c r="F2340" s="139" t="s">
        <v>1502</v>
      </c>
      <c r="G2340" s="139" t="s">
        <v>1503</v>
      </c>
    </row>
    <row r="2341" spans="1:7">
      <c r="A2341" s="139">
        <v>2340</v>
      </c>
      <c r="B2341" s="139" t="s">
        <v>3998</v>
      </c>
      <c r="C2341" s="139" t="s">
        <v>4004</v>
      </c>
      <c r="D2341" s="139" t="s">
        <v>4005</v>
      </c>
      <c r="E2341" s="139" t="s">
        <v>1504</v>
      </c>
      <c r="F2341" s="139" t="s">
        <v>1502</v>
      </c>
      <c r="G2341" s="139" t="s">
        <v>1505</v>
      </c>
    </row>
    <row r="2342" spans="1:7">
      <c r="A2342" s="139">
        <v>2341</v>
      </c>
      <c r="B2342" s="139" t="s">
        <v>3998</v>
      </c>
      <c r="C2342" s="139" t="s">
        <v>4004</v>
      </c>
      <c r="D2342" s="139" t="s">
        <v>4005</v>
      </c>
      <c r="E2342" s="139" t="s">
        <v>113</v>
      </c>
      <c r="F2342" s="139" t="s">
        <v>114</v>
      </c>
      <c r="G2342" s="139" t="s">
        <v>1629</v>
      </c>
    </row>
    <row r="2343" spans="1:7">
      <c r="A2343" s="139">
        <v>2342</v>
      </c>
      <c r="B2343" s="139" t="s">
        <v>3998</v>
      </c>
      <c r="C2343" s="139" t="s">
        <v>4004</v>
      </c>
      <c r="D2343" s="139" t="s">
        <v>4005</v>
      </c>
      <c r="E2343" s="139" t="s">
        <v>1630</v>
      </c>
      <c r="F2343" s="139" t="s">
        <v>1561</v>
      </c>
      <c r="G2343" s="139" t="s">
        <v>1631</v>
      </c>
    </row>
    <row r="2344" spans="1:7">
      <c r="A2344" s="139">
        <v>2343</v>
      </c>
      <c r="B2344" s="139" t="s">
        <v>3998</v>
      </c>
      <c r="C2344" s="139" t="s">
        <v>4004</v>
      </c>
      <c r="D2344" s="139" t="s">
        <v>4005</v>
      </c>
      <c r="E2344" s="139" t="s">
        <v>75</v>
      </c>
      <c r="F2344" s="139" t="s">
        <v>76</v>
      </c>
      <c r="G2344" s="139" t="s">
        <v>1629</v>
      </c>
    </row>
    <row r="2345" spans="1:7">
      <c r="A2345" s="139">
        <v>2344</v>
      </c>
      <c r="B2345" s="139" t="s">
        <v>3998</v>
      </c>
      <c r="C2345" s="139" t="s">
        <v>4004</v>
      </c>
      <c r="D2345" s="139" t="s">
        <v>4005</v>
      </c>
      <c r="E2345" s="139" t="s">
        <v>1511</v>
      </c>
      <c r="F2345" s="139" t="s">
        <v>1512</v>
      </c>
      <c r="G2345" s="139" t="s">
        <v>1513</v>
      </c>
    </row>
    <row r="2346" spans="1:7">
      <c r="A2346" s="139">
        <v>2345</v>
      </c>
      <c r="B2346" s="139" t="s">
        <v>3998</v>
      </c>
      <c r="C2346" s="139" t="s">
        <v>4004</v>
      </c>
      <c r="D2346" s="139" t="s">
        <v>4005</v>
      </c>
      <c r="E2346" s="139" t="s">
        <v>2242</v>
      </c>
      <c r="F2346" s="139" t="s">
        <v>2004</v>
      </c>
      <c r="G2346" s="139" t="s">
        <v>2243</v>
      </c>
    </row>
    <row r="2347" spans="1:7">
      <c r="A2347" s="139">
        <v>2346</v>
      </c>
      <c r="B2347" s="139" t="s">
        <v>3998</v>
      </c>
      <c r="C2347" s="139" t="s">
        <v>4006</v>
      </c>
      <c r="D2347" s="139" t="s">
        <v>4007</v>
      </c>
      <c r="E2347" s="139" t="s">
        <v>1753</v>
      </c>
      <c r="F2347" s="139" t="s">
        <v>1754</v>
      </c>
      <c r="G2347" s="139" t="s">
        <v>1755</v>
      </c>
    </row>
    <row r="2348" spans="1:7">
      <c r="A2348" s="139">
        <v>2347</v>
      </c>
      <c r="B2348" s="139" t="s">
        <v>3998</v>
      </c>
      <c r="C2348" s="139" t="s">
        <v>4006</v>
      </c>
      <c r="D2348" s="139" t="s">
        <v>4007</v>
      </c>
      <c r="E2348" s="139" t="s">
        <v>115</v>
      </c>
      <c r="F2348" s="139" t="s">
        <v>116</v>
      </c>
      <c r="G2348" s="139" t="s">
        <v>1629</v>
      </c>
    </row>
    <row r="2349" spans="1:7">
      <c r="A2349" s="139">
        <v>2348</v>
      </c>
      <c r="B2349" s="139" t="s">
        <v>3998</v>
      </c>
      <c r="C2349" s="139" t="s">
        <v>4006</v>
      </c>
      <c r="D2349" s="139" t="s">
        <v>4007</v>
      </c>
      <c r="E2349" s="139" t="s">
        <v>111</v>
      </c>
      <c r="F2349" s="139" t="s">
        <v>112</v>
      </c>
      <c r="G2349" s="139" t="s">
        <v>1629</v>
      </c>
    </row>
    <row r="2350" spans="1:7">
      <c r="A2350" s="139">
        <v>2349</v>
      </c>
      <c r="B2350" s="139" t="s">
        <v>3998</v>
      </c>
      <c r="C2350" s="139" t="s">
        <v>4006</v>
      </c>
      <c r="D2350" s="139" t="s">
        <v>4007</v>
      </c>
      <c r="E2350" s="139" t="s">
        <v>1501</v>
      </c>
      <c r="F2350" s="139" t="s">
        <v>1502</v>
      </c>
      <c r="G2350" s="139" t="s">
        <v>1503</v>
      </c>
    </row>
    <row r="2351" spans="1:7">
      <c r="A2351" s="139">
        <v>2350</v>
      </c>
      <c r="B2351" s="139" t="s">
        <v>3998</v>
      </c>
      <c r="C2351" s="139" t="s">
        <v>4006</v>
      </c>
      <c r="D2351" s="139" t="s">
        <v>4007</v>
      </c>
      <c r="E2351" s="139" t="s">
        <v>1504</v>
      </c>
      <c r="F2351" s="139" t="s">
        <v>1502</v>
      </c>
      <c r="G2351" s="139" t="s">
        <v>1505</v>
      </c>
    </row>
    <row r="2352" spans="1:7">
      <c r="A2352" s="139">
        <v>2351</v>
      </c>
      <c r="B2352" s="139" t="s">
        <v>3998</v>
      </c>
      <c r="C2352" s="139" t="s">
        <v>4006</v>
      </c>
      <c r="D2352" s="139" t="s">
        <v>4007</v>
      </c>
      <c r="E2352" s="139" t="s">
        <v>117</v>
      </c>
      <c r="F2352" s="139" t="s">
        <v>118</v>
      </c>
      <c r="G2352" s="139" t="s">
        <v>1629</v>
      </c>
    </row>
    <row r="2353" spans="1:7">
      <c r="A2353" s="139">
        <v>2352</v>
      </c>
      <c r="B2353" s="139" t="s">
        <v>3998</v>
      </c>
      <c r="C2353" s="139" t="s">
        <v>4006</v>
      </c>
      <c r="D2353" s="139" t="s">
        <v>4007</v>
      </c>
      <c r="E2353" s="139" t="s">
        <v>1630</v>
      </c>
      <c r="F2353" s="139" t="s">
        <v>1561</v>
      </c>
      <c r="G2353" s="139" t="s">
        <v>1631</v>
      </c>
    </row>
    <row r="2354" spans="1:7">
      <c r="A2354" s="139">
        <v>2353</v>
      </c>
      <c r="B2354" s="139" t="s">
        <v>3998</v>
      </c>
      <c r="C2354" s="139" t="s">
        <v>4006</v>
      </c>
      <c r="D2354" s="139" t="s">
        <v>4007</v>
      </c>
      <c r="E2354" s="139" t="s">
        <v>75</v>
      </c>
      <c r="F2354" s="139" t="s">
        <v>76</v>
      </c>
      <c r="G2354" s="139" t="s">
        <v>1629</v>
      </c>
    </row>
    <row r="2355" spans="1:7">
      <c r="A2355" s="139">
        <v>2354</v>
      </c>
      <c r="B2355" s="139" t="s">
        <v>3998</v>
      </c>
      <c r="C2355" s="139" t="s">
        <v>4006</v>
      </c>
      <c r="D2355" s="139" t="s">
        <v>4007</v>
      </c>
      <c r="E2355" s="139" t="s">
        <v>1511</v>
      </c>
      <c r="F2355" s="139" t="s">
        <v>1512</v>
      </c>
      <c r="G2355" s="139" t="s">
        <v>1513</v>
      </c>
    </row>
    <row r="2356" spans="1:7">
      <c r="A2356" s="139">
        <v>2355</v>
      </c>
      <c r="B2356" s="139" t="s">
        <v>3998</v>
      </c>
      <c r="C2356" s="139" t="s">
        <v>4006</v>
      </c>
      <c r="D2356" s="139" t="s">
        <v>4007</v>
      </c>
      <c r="E2356" s="139" t="s">
        <v>119</v>
      </c>
      <c r="F2356" s="139" t="s">
        <v>120</v>
      </c>
      <c r="G2356" s="139" t="s">
        <v>1629</v>
      </c>
    </row>
    <row r="2357" spans="1:7">
      <c r="A2357" s="139">
        <v>2356</v>
      </c>
      <c r="B2357" s="139" t="s">
        <v>3998</v>
      </c>
      <c r="C2357" s="139" t="s">
        <v>4006</v>
      </c>
      <c r="D2357" s="139" t="s">
        <v>4007</v>
      </c>
      <c r="E2357" s="139" t="s">
        <v>2242</v>
      </c>
      <c r="F2357" s="139" t="s">
        <v>2004</v>
      </c>
      <c r="G2357" s="139" t="s">
        <v>2243</v>
      </c>
    </row>
    <row r="2358" spans="1:7">
      <c r="A2358" s="139">
        <v>2357</v>
      </c>
      <c r="B2358" s="139" t="s">
        <v>3998</v>
      </c>
      <c r="C2358" s="139" t="s">
        <v>4008</v>
      </c>
      <c r="D2358" s="139" t="s">
        <v>4009</v>
      </c>
      <c r="E2358" s="139" t="s">
        <v>1753</v>
      </c>
      <c r="F2358" s="139" t="s">
        <v>1754</v>
      </c>
      <c r="G2358" s="139" t="s">
        <v>1755</v>
      </c>
    </row>
    <row r="2359" spans="1:7">
      <c r="A2359" s="139">
        <v>2358</v>
      </c>
      <c r="B2359" s="139" t="s">
        <v>3998</v>
      </c>
      <c r="C2359" s="139" t="s">
        <v>4008</v>
      </c>
      <c r="D2359" s="139" t="s">
        <v>4009</v>
      </c>
      <c r="E2359" s="139" t="s">
        <v>121</v>
      </c>
      <c r="F2359" s="139" t="s">
        <v>122</v>
      </c>
      <c r="G2359" s="139" t="s">
        <v>1629</v>
      </c>
    </row>
    <row r="2360" spans="1:7">
      <c r="A2360" s="139">
        <v>2359</v>
      </c>
      <c r="B2360" s="139" t="s">
        <v>3998</v>
      </c>
      <c r="C2360" s="139" t="s">
        <v>4008</v>
      </c>
      <c r="D2360" s="139" t="s">
        <v>4009</v>
      </c>
      <c r="E2360" s="139" t="s">
        <v>1501</v>
      </c>
      <c r="F2360" s="139" t="s">
        <v>1502</v>
      </c>
      <c r="G2360" s="139" t="s">
        <v>1503</v>
      </c>
    </row>
    <row r="2361" spans="1:7">
      <c r="A2361" s="139">
        <v>2360</v>
      </c>
      <c r="B2361" s="139" t="s">
        <v>3998</v>
      </c>
      <c r="C2361" s="139" t="s">
        <v>4008</v>
      </c>
      <c r="D2361" s="139" t="s">
        <v>4009</v>
      </c>
      <c r="E2361" s="139" t="s">
        <v>1504</v>
      </c>
      <c r="F2361" s="139" t="s">
        <v>1502</v>
      </c>
      <c r="G2361" s="139" t="s">
        <v>1505</v>
      </c>
    </row>
    <row r="2362" spans="1:7">
      <c r="A2362" s="139">
        <v>2361</v>
      </c>
      <c r="B2362" s="139" t="s">
        <v>3998</v>
      </c>
      <c r="C2362" s="139" t="s">
        <v>4008</v>
      </c>
      <c r="D2362" s="139" t="s">
        <v>4009</v>
      </c>
      <c r="E2362" s="139" t="s">
        <v>1630</v>
      </c>
      <c r="F2362" s="139" t="s">
        <v>1561</v>
      </c>
      <c r="G2362" s="139" t="s">
        <v>1631</v>
      </c>
    </row>
    <row r="2363" spans="1:7">
      <c r="A2363" s="139">
        <v>2362</v>
      </c>
      <c r="B2363" s="139" t="s">
        <v>3998</v>
      </c>
      <c r="C2363" s="139" t="s">
        <v>4008</v>
      </c>
      <c r="D2363" s="139" t="s">
        <v>4009</v>
      </c>
      <c r="E2363" s="139" t="s">
        <v>123</v>
      </c>
      <c r="F2363" s="139" t="s">
        <v>124</v>
      </c>
      <c r="G2363" s="139" t="s">
        <v>1629</v>
      </c>
    </row>
    <row r="2364" spans="1:7">
      <c r="A2364" s="139">
        <v>2363</v>
      </c>
      <c r="B2364" s="139" t="s">
        <v>3998</v>
      </c>
      <c r="C2364" s="139" t="s">
        <v>4008</v>
      </c>
      <c r="D2364" s="139" t="s">
        <v>4009</v>
      </c>
      <c r="E2364" s="139" t="s">
        <v>125</v>
      </c>
      <c r="F2364" s="139" t="s">
        <v>126</v>
      </c>
      <c r="G2364" s="139" t="s">
        <v>1629</v>
      </c>
    </row>
    <row r="2365" spans="1:7">
      <c r="A2365" s="139">
        <v>2364</v>
      </c>
      <c r="B2365" s="139" t="s">
        <v>3998</v>
      </c>
      <c r="C2365" s="139" t="s">
        <v>4008</v>
      </c>
      <c r="D2365" s="139" t="s">
        <v>4009</v>
      </c>
      <c r="E2365" s="139" t="s">
        <v>75</v>
      </c>
      <c r="F2365" s="139" t="s">
        <v>76</v>
      </c>
      <c r="G2365" s="139" t="s">
        <v>1629</v>
      </c>
    </row>
    <row r="2366" spans="1:7">
      <c r="A2366" s="139">
        <v>2365</v>
      </c>
      <c r="B2366" s="139" t="s">
        <v>3998</v>
      </c>
      <c r="C2366" s="139" t="s">
        <v>4008</v>
      </c>
      <c r="D2366" s="139" t="s">
        <v>4009</v>
      </c>
      <c r="E2366" s="139" t="s">
        <v>127</v>
      </c>
      <c r="F2366" s="139" t="s">
        <v>128</v>
      </c>
      <c r="G2366" s="139" t="s">
        <v>129</v>
      </c>
    </row>
    <row r="2367" spans="1:7">
      <c r="A2367" s="139">
        <v>2366</v>
      </c>
      <c r="B2367" s="139" t="s">
        <v>3998</v>
      </c>
      <c r="C2367" s="139" t="s">
        <v>4008</v>
      </c>
      <c r="D2367" s="139" t="s">
        <v>4009</v>
      </c>
      <c r="E2367" s="139" t="s">
        <v>1511</v>
      </c>
      <c r="F2367" s="139" t="s">
        <v>1512</v>
      </c>
      <c r="G2367" s="139" t="s">
        <v>1513</v>
      </c>
    </row>
    <row r="2368" spans="1:7">
      <c r="A2368" s="139">
        <v>2367</v>
      </c>
      <c r="B2368" s="139" t="s">
        <v>3998</v>
      </c>
      <c r="C2368" s="139" t="s">
        <v>4008</v>
      </c>
      <c r="D2368" s="139" t="s">
        <v>4009</v>
      </c>
      <c r="E2368" s="139" t="s">
        <v>130</v>
      </c>
      <c r="F2368" s="139" t="s">
        <v>131</v>
      </c>
      <c r="G2368" s="139" t="s">
        <v>1629</v>
      </c>
    </row>
    <row r="2369" spans="1:7">
      <c r="A2369" s="139">
        <v>2368</v>
      </c>
      <c r="B2369" s="139" t="s">
        <v>3998</v>
      </c>
      <c r="C2369" s="139" t="s">
        <v>4008</v>
      </c>
      <c r="D2369" s="139" t="s">
        <v>4009</v>
      </c>
      <c r="E2369" s="139" t="s">
        <v>132</v>
      </c>
      <c r="F2369" s="139" t="s">
        <v>133</v>
      </c>
      <c r="G2369" s="139" t="s">
        <v>1629</v>
      </c>
    </row>
    <row r="2370" spans="1:7">
      <c r="A2370" s="139">
        <v>2369</v>
      </c>
      <c r="B2370" s="139" t="s">
        <v>3998</v>
      </c>
      <c r="C2370" s="139" t="s">
        <v>4008</v>
      </c>
      <c r="D2370" s="139" t="s">
        <v>4009</v>
      </c>
      <c r="E2370" s="139" t="s">
        <v>134</v>
      </c>
      <c r="F2370" s="139" t="s">
        <v>135</v>
      </c>
      <c r="G2370" s="139" t="s">
        <v>1629</v>
      </c>
    </row>
    <row r="2371" spans="1:7">
      <c r="A2371" s="139">
        <v>2370</v>
      </c>
      <c r="B2371" s="139" t="s">
        <v>3998</v>
      </c>
      <c r="C2371" s="139" t="s">
        <v>4008</v>
      </c>
      <c r="D2371" s="139" t="s">
        <v>4009</v>
      </c>
      <c r="E2371" s="139" t="s">
        <v>2242</v>
      </c>
      <c r="F2371" s="139" t="s">
        <v>2004</v>
      </c>
      <c r="G2371" s="139" t="s">
        <v>2243</v>
      </c>
    </row>
    <row r="2372" spans="1:7">
      <c r="A2372" s="139">
        <v>2371</v>
      </c>
      <c r="B2372" s="139" t="s">
        <v>3998</v>
      </c>
      <c r="C2372" s="139" t="s">
        <v>4010</v>
      </c>
      <c r="D2372" s="139" t="s">
        <v>4011</v>
      </c>
      <c r="E2372" s="139" t="s">
        <v>1753</v>
      </c>
      <c r="F2372" s="139" t="s">
        <v>1754</v>
      </c>
      <c r="G2372" s="139" t="s">
        <v>1755</v>
      </c>
    </row>
    <row r="2373" spans="1:7">
      <c r="A2373" s="139">
        <v>2372</v>
      </c>
      <c r="B2373" s="139" t="s">
        <v>3998</v>
      </c>
      <c r="C2373" s="139" t="s">
        <v>4010</v>
      </c>
      <c r="D2373" s="139" t="s">
        <v>4011</v>
      </c>
      <c r="E2373" s="139" t="s">
        <v>136</v>
      </c>
      <c r="F2373" s="139" t="s">
        <v>137</v>
      </c>
      <c r="G2373" s="139" t="s">
        <v>1629</v>
      </c>
    </row>
    <row r="2374" spans="1:7">
      <c r="A2374" s="139">
        <v>2373</v>
      </c>
      <c r="B2374" s="139" t="s">
        <v>3998</v>
      </c>
      <c r="C2374" s="139" t="s">
        <v>4010</v>
      </c>
      <c r="D2374" s="139" t="s">
        <v>4011</v>
      </c>
      <c r="E2374" s="139" t="s">
        <v>138</v>
      </c>
      <c r="F2374" s="139" t="s">
        <v>139</v>
      </c>
      <c r="G2374" s="139" t="s">
        <v>1629</v>
      </c>
    </row>
    <row r="2375" spans="1:7">
      <c r="A2375" s="139">
        <v>2374</v>
      </c>
      <c r="B2375" s="139" t="s">
        <v>3998</v>
      </c>
      <c r="C2375" s="139" t="s">
        <v>4010</v>
      </c>
      <c r="D2375" s="139" t="s">
        <v>4011</v>
      </c>
      <c r="E2375" s="139" t="s">
        <v>1501</v>
      </c>
      <c r="F2375" s="139" t="s">
        <v>1502</v>
      </c>
      <c r="G2375" s="139" t="s">
        <v>1503</v>
      </c>
    </row>
    <row r="2376" spans="1:7">
      <c r="A2376" s="139">
        <v>2375</v>
      </c>
      <c r="B2376" s="139" t="s">
        <v>3998</v>
      </c>
      <c r="C2376" s="139" t="s">
        <v>4010</v>
      </c>
      <c r="D2376" s="139" t="s">
        <v>4011</v>
      </c>
      <c r="E2376" s="139" t="s">
        <v>1504</v>
      </c>
      <c r="F2376" s="139" t="s">
        <v>1502</v>
      </c>
      <c r="G2376" s="139" t="s">
        <v>1505</v>
      </c>
    </row>
    <row r="2377" spans="1:7">
      <c r="A2377" s="139">
        <v>2376</v>
      </c>
      <c r="B2377" s="139" t="s">
        <v>3998</v>
      </c>
      <c r="C2377" s="139" t="s">
        <v>4010</v>
      </c>
      <c r="D2377" s="139" t="s">
        <v>4011</v>
      </c>
      <c r="E2377" s="139" t="s">
        <v>2172</v>
      </c>
      <c r="F2377" s="139" t="s">
        <v>2173</v>
      </c>
      <c r="G2377" s="139" t="s">
        <v>2090</v>
      </c>
    </row>
    <row r="2378" spans="1:7">
      <c r="A2378" s="139">
        <v>2377</v>
      </c>
      <c r="B2378" s="139" t="s">
        <v>3998</v>
      </c>
      <c r="C2378" s="139" t="s">
        <v>4010</v>
      </c>
      <c r="D2378" s="139" t="s">
        <v>4011</v>
      </c>
      <c r="E2378" s="139" t="s">
        <v>140</v>
      </c>
      <c r="F2378" s="139" t="s">
        <v>141</v>
      </c>
      <c r="G2378" s="139" t="s">
        <v>1629</v>
      </c>
    </row>
    <row r="2379" spans="1:7">
      <c r="A2379" s="139">
        <v>2378</v>
      </c>
      <c r="B2379" s="139" t="s">
        <v>3998</v>
      </c>
      <c r="C2379" s="139" t="s">
        <v>4010</v>
      </c>
      <c r="D2379" s="139" t="s">
        <v>4011</v>
      </c>
      <c r="E2379" s="139" t="s">
        <v>1630</v>
      </c>
      <c r="F2379" s="139" t="s">
        <v>1561</v>
      </c>
      <c r="G2379" s="139" t="s">
        <v>1631</v>
      </c>
    </row>
    <row r="2380" spans="1:7">
      <c r="A2380" s="139">
        <v>2379</v>
      </c>
      <c r="B2380" s="139" t="s">
        <v>3998</v>
      </c>
      <c r="C2380" s="139" t="s">
        <v>4010</v>
      </c>
      <c r="D2380" s="139" t="s">
        <v>4011</v>
      </c>
      <c r="E2380" s="139" t="s">
        <v>75</v>
      </c>
      <c r="F2380" s="139" t="s">
        <v>76</v>
      </c>
      <c r="G2380" s="139" t="s">
        <v>1629</v>
      </c>
    </row>
    <row r="2381" spans="1:7">
      <c r="A2381" s="139">
        <v>2380</v>
      </c>
      <c r="B2381" s="139" t="s">
        <v>3998</v>
      </c>
      <c r="C2381" s="139" t="s">
        <v>4010</v>
      </c>
      <c r="D2381" s="139" t="s">
        <v>4011</v>
      </c>
      <c r="E2381" s="139" t="s">
        <v>1511</v>
      </c>
      <c r="F2381" s="139" t="s">
        <v>1512</v>
      </c>
      <c r="G2381" s="139" t="s">
        <v>1513</v>
      </c>
    </row>
    <row r="2382" spans="1:7">
      <c r="A2382" s="139">
        <v>2381</v>
      </c>
      <c r="B2382" s="139" t="s">
        <v>3998</v>
      </c>
      <c r="C2382" s="139" t="s">
        <v>4010</v>
      </c>
      <c r="D2382" s="139" t="s">
        <v>4011</v>
      </c>
      <c r="E2382" s="139" t="s">
        <v>142</v>
      </c>
      <c r="F2382" s="139" t="s">
        <v>143</v>
      </c>
      <c r="G2382" s="139" t="s">
        <v>1629</v>
      </c>
    </row>
    <row r="2383" spans="1:7">
      <c r="A2383" s="139">
        <v>2382</v>
      </c>
      <c r="B2383" s="139" t="s">
        <v>3998</v>
      </c>
      <c r="C2383" s="139" t="s">
        <v>4010</v>
      </c>
      <c r="D2383" s="139" t="s">
        <v>4011</v>
      </c>
      <c r="E2383" s="139" t="s">
        <v>2242</v>
      </c>
      <c r="F2383" s="139" t="s">
        <v>2004</v>
      </c>
      <c r="G2383" s="139" t="s">
        <v>2243</v>
      </c>
    </row>
    <row r="2384" spans="1:7">
      <c r="A2384" s="139">
        <v>2383</v>
      </c>
      <c r="B2384" s="139" t="s">
        <v>3998</v>
      </c>
      <c r="C2384" s="139" t="s">
        <v>4012</v>
      </c>
      <c r="D2384" s="139" t="s">
        <v>4013</v>
      </c>
      <c r="E2384" s="139" t="s">
        <v>1753</v>
      </c>
      <c r="F2384" s="139" t="s">
        <v>1754</v>
      </c>
      <c r="G2384" s="139" t="s">
        <v>1755</v>
      </c>
    </row>
    <row r="2385" spans="1:7">
      <c r="A2385" s="139">
        <v>2384</v>
      </c>
      <c r="B2385" s="139" t="s">
        <v>3998</v>
      </c>
      <c r="C2385" s="139" t="s">
        <v>4012</v>
      </c>
      <c r="D2385" s="139" t="s">
        <v>4013</v>
      </c>
      <c r="E2385" s="139" t="s">
        <v>144</v>
      </c>
      <c r="F2385" s="139" t="s">
        <v>145</v>
      </c>
      <c r="G2385" s="139" t="s">
        <v>1629</v>
      </c>
    </row>
    <row r="2386" spans="1:7">
      <c r="A2386" s="139">
        <v>2385</v>
      </c>
      <c r="B2386" s="139" t="s">
        <v>3998</v>
      </c>
      <c r="C2386" s="139" t="s">
        <v>4012</v>
      </c>
      <c r="D2386" s="139" t="s">
        <v>4013</v>
      </c>
      <c r="E2386" s="139" t="s">
        <v>1501</v>
      </c>
      <c r="F2386" s="139" t="s">
        <v>1502</v>
      </c>
      <c r="G2386" s="139" t="s">
        <v>1503</v>
      </c>
    </row>
    <row r="2387" spans="1:7">
      <c r="A2387" s="139">
        <v>2386</v>
      </c>
      <c r="B2387" s="139" t="s">
        <v>3998</v>
      </c>
      <c r="C2387" s="139" t="s">
        <v>4012</v>
      </c>
      <c r="D2387" s="139" t="s">
        <v>4013</v>
      </c>
      <c r="E2387" s="139" t="s">
        <v>1504</v>
      </c>
      <c r="F2387" s="139" t="s">
        <v>1502</v>
      </c>
      <c r="G2387" s="139" t="s">
        <v>1505</v>
      </c>
    </row>
    <row r="2388" spans="1:7">
      <c r="A2388" s="139">
        <v>2387</v>
      </c>
      <c r="B2388" s="139" t="s">
        <v>3998</v>
      </c>
      <c r="C2388" s="139" t="s">
        <v>4012</v>
      </c>
      <c r="D2388" s="139" t="s">
        <v>4013</v>
      </c>
      <c r="E2388" s="139" t="s">
        <v>1630</v>
      </c>
      <c r="F2388" s="139" t="s">
        <v>1561</v>
      </c>
      <c r="G2388" s="139" t="s">
        <v>1631</v>
      </c>
    </row>
    <row r="2389" spans="1:7">
      <c r="A2389" s="139">
        <v>2388</v>
      </c>
      <c r="B2389" s="139" t="s">
        <v>3998</v>
      </c>
      <c r="C2389" s="139" t="s">
        <v>4012</v>
      </c>
      <c r="D2389" s="139" t="s">
        <v>4013</v>
      </c>
      <c r="E2389" s="139" t="s">
        <v>75</v>
      </c>
      <c r="F2389" s="139" t="s">
        <v>76</v>
      </c>
      <c r="G2389" s="139" t="s">
        <v>1629</v>
      </c>
    </row>
    <row r="2390" spans="1:7">
      <c r="A2390" s="139">
        <v>2389</v>
      </c>
      <c r="B2390" s="139" t="s">
        <v>3998</v>
      </c>
      <c r="C2390" s="139" t="s">
        <v>4012</v>
      </c>
      <c r="D2390" s="139" t="s">
        <v>4013</v>
      </c>
      <c r="E2390" s="139" t="s">
        <v>1511</v>
      </c>
      <c r="F2390" s="139" t="s">
        <v>1512</v>
      </c>
      <c r="G2390" s="139" t="s">
        <v>1513</v>
      </c>
    </row>
    <row r="2391" spans="1:7">
      <c r="A2391" s="139">
        <v>2390</v>
      </c>
      <c r="B2391" s="139" t="s">
        <v>3998</v>
      </c>
      <c r="C2391" s="139" t="s">
        <v>4012</v>
      </c>
      <c r="D2391" s="139" t="s">
        <v>4013</v>
      </c>
      <c r="E2391" s="139" t="s">
        <v>146</v>
      </c>
      <c r="F2391" s="139" t="s">
        <v>147</v>
      </c>
      <c r="G2391" s="139" t="s">
        <v>1629</v>
      </c>
    </row>
    <row r="2392" spans="1:7">
      <c r="A2392" s="139">
        <v>2391</v>
      </c>
      <c r="B2392" s="139" t="s">
        <v>3998</v>
      </c>
      <c r="C2392" s="139" t="s">
        <v>4012</v>
      </c>
      <c r="D2392" s="139" t="s">
        <v>4013</v>
      </c>
      <c r="E2392" s="139" t="s">
        <v>2242</v>
      </c>
      <c r="F2392" s="139" t="s">
        <v>2004</v>
      </c>
      <c r="G2392" s="139" t="s">
        <v>2243</v>
      </c>
    </row>
    <row r="2393" spans="1:7">
      <c r="A2393" s="139">
        <v>2392</v>
      </c>
      <c r="B2393" s="139" t="s">
        <v>3998</v>
      </c>
      <c r="C2393" s="139" t="s">
        <v>4014</v>
      </c>
      <c r="D2393" s="139" t="s">
        <v>4015</v>
      </c>
      <c r="E2393" s="139" t="s">
        <v>1753</v>
      </c>
      <c r="F2393" s="139" t="s">
        <v>1754</v>
      </c>
      <c r="G2393" s="139" t="s">
        <v>1755</v>
      </c>
    </row>
    <row r="2394" spans="1:7">
      <c r="A2394" s="139">
        <v>2393</v>
      </c>
      <c r="B2394" s="139" t="s">
        <v>3998</v>
      </c>
      <c r="C2394" s="139" t="s">
        <v>4014</v>
      </c>
      <c r="D2394" s="139" t="s">
        <v>4015</v>
      </c>
      <c r="E2394" s="139" t="s">
        <v>1501</v>
      </c>
      <c r="F2394" s="139" t="s">
        <v>1502</v>
      </c>
      <c r="G2394" s="139" t="s">
        <v>1503</v>
      </c>
    </row>
    <row r="2395" spans="1:7">
      <c r="A2395" s="139">
        <v>2394</v>
      </c>
      <c r="B2395" s="139" t="s">
        <v>3998</v>
      </c>
      <c r="C2395" s="139" t="s">
        <v>4014</v>
      </c>
      <c r="D2395" s="139" t="s">
        <v>4015</v>
      </c>
      <c r="E2395" s="139" t="s">
        <v>1504</v>
      </c>
      <c r="F2395" s="139" t="s">
        <v>1502</v>
      </c>
      <c r="G2395" s="139" t="s">
        <v>1505</v>
      </c>
    </row>
    <row r="2396" spans="1:7">
      <c r="A2396" s="139">
        <v>2395</v>
      </c>
      <c r="B2396" s="139" t="s">
        <v>3998</v>
      </c>
      <c r="C2396" s="139" t="s">
        <v>4014</v>
      </c>
      <c r="D2396" s="139" t="s">
        <v>4015</v>
      </c>
      <c r="E2396" s="139" t="s">
        <v>148</v>
      </c>
      <c r="F2396" s="139" t="s">
        <v>149</v>
      </c>
      <c r="G2396" s="139" t="s">
        <v>1629</v>
      </c>
    </row>
    <row r="2397" spans="1:7">
      <c r="A2397" s="139">
        <v>2396</v>
      </c>
      <c r="B2397" s="139" t="s">
        <v>3998</v>
      </c>
      <c r="C2397" s="139" t="s">
        <v>4014</v>
      </c>
      <c r="D2397" s="139" t="s">
        <v>4015</v>
      </c>
      <c r="E2397" s="139" t="s">
        <v>1630</v>
      </c>
      <c r="F2397" s="139" t="s">
        <v>1561</v>
      </c>
      <c r="G2397" s="139" t="s">
        <v>1631</v>
      </c>
    </row>
    <row r="2398" spans="1:7">
      <c r="A2398" s="139">
        <v>2397</v>
      </c>
      <c r="B2398" s="139" t="s">
        <v>3998</v>
      </c>
      <c r="C2398" s="139" t="s">
        <v>4014</v>
      </c>
      <c r="D2398" s="139" t="s">
        <v>4015</v>
      </c>
      <c r="E2398" s="139" t="s">
        <v>150</v>
      </c>
      <c r="F2398" s="139" t="s">
        <v>151</v>
      </c>
      <c r="G2398" s="139" t="s">
        <v>1629</v>
      </c>
    </row>
    <row r="2399" spans="1:7">
      <c r="A2399" s="139">
        <v>2398</v>
      </c>
      <c r="B2399" s="139" t="s">
        <v>3998</v>
      </c>
      <c r="C2399" s="139" t="s">
        <v>4014</v>
      </c>
      <c r="D2399" s="139" t="s">
        <v>4015</v>
      </c>
      <c r="E2399" s="139" t="s">
        <v>152</v>
      </c>
      <c r="F2399" s="139" t="s">
        <v>153</v>
      </c>
      <c r="G2399" s="139" t="s">
        <v>1629</v>
      </c>
    </row>
    <row r="2400" spans="1:7">
      <c r="A2400" s="139">
        <v>2399</v>
      </c>
      <c r="B2400" s="139" t="s">
        <v>3998</v>
      </c>
      <c r="C2400" s="139" t="s">
        <v>4014</v>
      </c>
      <c r="D2400" s="139" t="s">
        <v>4015</v>
      </c>
      <c r="E2400" s="139" t="s">
        <v>75</v>
      </c>
      <c r="F2400" s="139" t="s">
        <v>76</v>
      </c>
      <c r="G2400" s="139" t="s">
        <v>1629</v>
      </c>
    </row>
    <row r="2401" spans="1:7">
      <c r="A2401" s="139">
        <v>2400</v>
      </c>
      <c r="B2401" s="139" t="s">
        <v>3998</v>
      </c>
      <c r="C2401" s="139" t="s">
        <v>4014</v>
      </c>
      <c r="D2401" s="139" t="s">
        <v>4015</v>
      </c>
      <c r="E2401" s="139" t="s">
        <v>1511</v>
      </c>
      <c r="F2401" s="139" t="s">
        <v>1512</v>
      </c>
      <c r="G2401" s="139" t="s">
        <v>1513</v>
      </c>
    </row>
    <row r="2402" spans="1:7">
      <c r="A2402" s="139">
        <v>2401</v>
      </c>
      <c r="B2402" s="139" t="s">
        <v>3998</v>
      </c>
      <c r="C2402" s="139" t="s">
        <v>4014</v>
      </c>
      <c r="D2402" s="139" t="s">
        <v>4015</v>
      </c>
      <c r="E2402" s="139" t="s">
        <v>2242</v>
      </c>
      <c r="F2402" s="139" t="s">
        <v>2004</v>
      </c>
      <c r="G2402" s="139" t="s">
        <v>2243</v>
      </c>
    </row>
    <row r="2403" spans="1:7">
      <c r="A2403" s="139">
        <v>2402</v>
      </c>
      <c r="B2403" s="139" t="s">
        <v>3998</v>
      </c>
      <c r="C2403" s="139" t="s">
        <v>4016</v>
      </c>
      <c r="D2403" s="139" t="s">
        <v>4017</v>
      </c>
      <c r="E2403" s="139" t="s">
        <v>154</v>
      </c>
      <c r="F2403" s="139" t="s">
        <v>155</v>
      </c>
      <c r="G2403" s="139" t="s">
        <v>1629</v>
      </c>
    </row>
    <row r="2404" spans="1:7">
      <c r="A2404" s="139">
        <v>2403</v>
      </c>
      <c r="B2404" s="139" t="s">
        <v>3998</v>
      </c>
      <c r="C2404" s="139" t="s">
        <v>4016</v>
      </c>
      <c r="D2404" s="139" t="s">
        <v>4017</v>
      </c>
      <c r="E2404" s="139" t="s">
        <v>1753</v>
      </c>
      <c r="F2404" s="139" t="s">
        <v>1754</v>
      </c>
      <c r="G2404" s="139" t="s">
        <v>1755</v>
      </c>
    </row>
    <row r="2405" spans="1:7">
      <c r="A2405" s="139">
        <v>2404</v>
      </c>
      <c r="B2405" s="139" t="s">
        <v>3998</v>
      </c>
      <c r="C2405" s="139" t="s">
        <v>4016</v>
      </c>
      <c r="D2405" s="139" t="s">
        <v>4017</v>
      </c>
      <c r="E2405" s="139" t="s">
        <v>1501</v>
      </c>
      <c r="F2405" s="139" t="s">
        <v>1502</v>
      </c>
      <c r="G2405" s="139" t="s">
        <v>1503</v>
      </c>
    </row>
    <row r="2406" spans="1:7">
      <c r="A2406" s="139">
        <v>2405</v>
      </c>
      <c r="B2406" s="139" t="s">
        <v>3998</v>
      </c>
      <c r="C2406" s="139" t="s">
        <v>4016</v>
      </c>
      <c r="D2406" s="139" t="s">
        <v>4017</v>
      </c>
      <c r="E2406" s="139" t="s">
        <v>1504</v>
      </c>
      <c r="F2406" s="139" t="s">
        <v>1502</v>
      </c>
      <c r="G2406" s="139" t="s">
        <v>1505</v>
      </c>
    </row>
    <row r="2407" spans="1:7">
      <c r="A2407" s="139">
        <v>2406</v>
      </c>
      <c r="B2407" s="139" t="s">
        <v>3998</v>
      </c>
      <c r="C2407" s="139" t="s">
        <v>4016</v>
      </c>
      <c r="D2407" s="139" t="s">
        <v>4017</v>
      </c>
      <c r="E2407" s="139" t="s">
        <v>1630</v>
      </c>
      <c r="F2407" s="139" t="s">
        <v>1561</v>
      </c>
      <c r="G2407" s="139" t="s">
        <v>1631</v>
      </c>
    </row>
    <row r="2408" spans="1:7">
      <c r="A2408" s="139">
        <v>2407</v>
      </c>
      <c r="B2408" s="139" t="s">
        <v>3998</v>
      </c>
      <c r="C2408" s="139" t="s">
        <v>4016</v>
      </c>
      <c r="D2408" s="139" t="s">
        <v>4017</v>
      </c>
      <c r="E2408" s="139" t="s">
        <v>152</v>
      </c>
      <c r="F2408" s="139" t="s">
        <v>153</v>
      </c>
      <c r="G2408" s="139" t="s">
        <v>1629</v>
      </c>
    </row>
    <row r="2409" spans="1:7">
      <c r="A2409" s="139">
        <v>2408</v>
      </c>
      <c r="B2409" s="139" t="s">
        <v>3998</v>
      </c>
      <c r="C2409" s="139" t="s">
        <v>4016</v>
      </c>
      <c r="D2409" s="139" t="s">
        <v>4017</v>
      </c>
      <c r="E2409" s="139" t="s">
        <v>75</v>
      </c>
      <c r="F2409" s="139" t="s">
        <v>76</v>
      </c>
      <c r="G2409" s="139" t="s">
        <v>1629</v>
      </c>
    </row>
    <row r="2410" spans="1:7">
      <c r="A2410" s="139">
        <v>2409</v>
      </c>
      <c r="B2410" s="139" t="s">
        <v>3998</v>
      </c>
      <c r="C2410" s="139" t="s">
        <v>4016</v>
      </c>
      <c r="D2410" s="139" t="s">
        <v>4017</v>
      </c>
      <c r="E2410" s="139" t="s">
        <v>1511</v>
      </c>
      <c r="F2410" s="139" t="s">
        <v>1512</v>
      </c>
      <c r="G2410" s="139" t="s">
        <v>1513</v>
      </c>
    </row>
    <row r="2411" spans="1:7">
      <c r="A2411" s="139">
        <v>2410</v>
      </c>
      <c r="B2411" s="139" t="s">
        <v>3998</v>
      </c>
      <c r="C2411" s="139" t="s">
        <v>4016</v>
      </c>
      <c r="D2411" s="139" t="s">
        <v>4017</v>
      </c>
      <c r="E2411" s="139" t="s">
        <v>2242</v>
      </c>
      <c r="F2411" s="139" t="s">
        <v>2004</v>
      </c>
      <c r="G2411" s="139" t="s">
        <v>2243</v>
      </c>
    </row>
    <row r="2412" spans="1:7">
      <c r="A2412" s="139">
        <v>2411</v>
      </c>
      <c r="B2412" s="139" t="s">
        <v>3998</v>
      </c>
      <c r="C2412" s="139" t="s">
        <v>4018</v>
      </c>
      <c r="D2412" s="139" t="s">
        <v>4019</v>
      </c>
      <c r="E2412" s="139" t="s">
        <v>1753</v>
      </c>
      <c r="F2412" s="139" t="s">
        <v>1754</v>
      </c>
      <c r="G2412" s="139" t="s">
        <v>1755</v>
      </c>
    </row>
    <row r="2413" spans="1:7">
      <c r="A2413" s="139">
        <v>2412</v>
      </c>
      <c r="B2413" s="139" t="s">
        <v>3998</v>
      </c>
      <c r="C2413" s="139" t="s">
        <v>4018</v>
      </c>
      <c r="D2413" s="139" t="s">
        <v>4019</v>
      </c>
      <c r="E2413" s="139" t="s">
        <v>1501</v>
      </c>
      <c r="F2413" s="139" t="s">
        <v>1502</v>
      </c>
      <c r="G2413" s="139" t="s">
        <v>1503</v>
      </c>
    </row>
    <row r="2414" spans="1:7">
      <c r="A2414" s="139">
        <v>2413</v>
      </c>
      <c r="B2414" s="139" t="s">
        <v>3998</v>
      </c>
      <c r="C2414" s="139" t="s">
        <v>4018</v>
      </c>
      <c r="D2414" s="139" t="s">
        <v>4019</v>
      </c>
      <c r="E2414" s="139" t="s">
        <v>1504</v>
      </c>
      <c r="F2414" s="139" t="s">
        <v>1502</v>
      </c>
      <c r="G2414" s="139" t="s">
        <v>1505</v>
      </c>
    </row>
    <row r="2415" spans="1:7">
      <c r="A2415" s="139">
        <v>2414</v>
      </c>
      <c r="B2415" s="139" t="s">
        <v>3998</v>
      </c>
      <c r="C2415" s="139" t="s">
        <v>4018</v>
      </c>
      <c r="D2415" s="139" t="s">
        <v>4019</v>
      </c>
      <c r="E2415" s="139" t="s">
        <v>1630</v>
      </c>
      <c r="F2415" s="139" t="s">
        <v>1561</v>
      </c>
      <c r="G2415" s="139" t="s">
        <v>1631</v>
      </c>
    </row>
    <row r="2416" spans="1:7">
      <c r="A2416" s="139">
        <v>2415</v>
      </c>
      <c r="B2416" s="139" t="s">
        <v>3998</v>
      </c>
      <c r="C2416" s="139" t="s">
        <v>4018</v>
      </c>
      <c r="D2416" s="139" t="s">
        <v>4019</v>
      </c>
      <c r="E2416" s="139" t="s">
        <v>75</v>
      </c>
      <c r="F2416" s="139" t="s">
        <v>76</v>
      </c>
      <c r="G2416" s="139" t="s">
        <v>1629</v>
      </c>
    </row>
    <row r="2417" spans="1:7">
      <c r="A2417" s="139">
        <v>2416</v>
      </c>
      <c r="B2417" s="139" t="s">
        <v>3998</v>
      </c>
      <c r="C2417" s="139" t="s">
        <v>4018</v>
      </c>
      <c r="D2417" s="139" t="s">
        <v>4019</v>
      </c>
      <c r="E2417" s="139" t="s">
        <v>156</v>
      </c>
      <c r="F2417" s="139" t="s">
        <v>157</v>
      </c>
      <c r="G2417" s="139" t="s">
        <v>1629</v>
      </c>
    </row>
    <row r="2418" spans="1:7">
      <c r="A2418" s="139">
        <v>2417</v>
      </c>
      <c r="B2418" s="139" t="s">
        <v>3998</v>
      </c>
      <c r="C2418" s="139" t="s">
        <v>4018</v>
      </c>
      <c r="D2418" s="139" t="s">
        <v>4019</v>
      </c>
      <c r="E2418" s="139" t="s">
        <v>1511</v>
      </c>
      <c r="F2418" s="139" t="s">
        <v>1512</v>
      </c>
      <c r="G2418" s="139" t="s">
        <v>1513</v>
      </c>
    </row>
    <row r="2419" spans="1:7">
      <c r="A2419" s="139">
        <v>2418</v>
      </c>
      <c r="B2419" s="139" t="s">
        <v>3998</v>
      </c>
      <c r="C2419" s="139" t="s">
        <v>4018</v>
      </c>
      <c r="D2419" s="139" t="s">
        <v>4019</v>
      </c>
      <c r="E2419" s="139" t="s">
        <v>2242</v>
      </c>
      <c r="F2419" s="139" t="s">
        <v>2004</v>
      </c>
      <c r="G2419" s="139" t="s">
        <v>2243</v>
      </c>
    </row>
    <row r="2420" spans="1:7">
      <c r="A2420" s="139">
        <v>2419</v>
      </c>
      <c r="B2420" s="139" t="s">
        <v>3998</v>
      </c>
      <c r="C2420" s="139" t="s">
        <v>4020</v>
      </c>
      <c r="D2420" s="139" t="s">
        <v>4021</v>
      </c>
      <c r="E2420" s="139" t="s">
        <v>1753</v>
      </c>
      <c r="F2420" s="139" t="s">
        <v>1754</v>
      </c>
      <c r="G2420" s="139" t="s">
        <v>1755</v>
      </c>
    </row>
    <row r="2421" spans="1:7">
      <c r="A2421" s="139">
        <v>2420</v>
      </c>
      <c r="B2421" s="139" t="s">
        <v>3998</v>
      </c>
      <c r="C2421" s="139" t="s">
        <v>4020</v>
      </c>
      <c r="D2421" s="139" t="s">
        <v>4021</v>
      </c>
      <c r="E2421" s="139" t="s">
        <v>158</v>
      </c>
      <c r="F2421" s="139" t="s">
        <v>159</v>
      </c>
      <c r="G2421" s="139" t="s">
        <v>1629</v>
      </c>
    </row>
    <row r="2422" spans="1:7">
      <c r="A2422" s="139">
        <v>2421</v>
      </c>
      <c r="B2422" s="139" t="s">
        <v>3998</v>
      </c>
      <c r="C2422" s="139" t="s">
        <v>4020</v>
      </c>
      <c r="D2422" s="139" t="s">
        <v>4021</v>
      </c>
      <c r="E2422" s="139" t="s">
        <v>1501</v>
      </c>
      <c r="F2422" s="139" t="s">
        <v>1502</v>
      </c>
      <c r="G2422" s="139" t="s">
        <v>1503</v>
      </c>
    </row>
    <row r="2423" spans="1:7">
      <c r="A2423" s="139">
        <v>2422</v>
      </c>
      <c r="B2423" s="139" t="s">
        <v>3998</v>
      </c>
      <c r="C2423" s="139" t="s">
        <v>4020</v>
      </c>
      <c r="D2423" s="139" t="s">
        <v>4021</v>
      </c>
      <c r="E2423" s="139" t="s">
        <v>1504</v>
      </c>
      <c r="F2423" s="139" t="s">
        <v>1502</v>
      </c>
      <c r="G2423" s="139" t="s">
        <v>1505</v>
      </c>
    </row>
    <row r="2424" spans="1:7">
      <c r="A2424" s="139">
        <v>2423</v>
      </c>
      <c r="B2424" s="139" t="s">
        <v>3998</v>
      </c>
      <c r="C2424" s="139" t="s">
        <v>4020</v>
      </c>
      <c r="D2424" s="139" t="s">
        <v>4021</v>
      </c>
      <c r="E2424" s="139" t="s">
        <v>1630</v>
      </c>
      <c r="F2424" s="139" t="s">
        <v>1561</v>
      </c>
      <c r="G2424" s="139" t="s">
        <v>1631</v>
      </c>
    </row>
    <row r="2425" spans="1:7">
      <c r="A2425" s="139">
        <v>2424</v>
      </c>
      <c r="B2425" s="139" t="s">
        <v>3998</v>
      </c>
      <c r="C2425" s="139" t="s">
        <v>4020</v>
      </c>
      <c r="D2425" s="139" t="s">
        <v>4021</v>
      </c>
      <c r="E2425" s="139" t="s">
        <v>75</v>
      </c>
      <c r="F2425" s="139" t="s">
        <v>76</v>
      </c>
      <c r="G2425" s="139" t="s">
        <v>1629</v>
      </c>
    </row>
    <row r="2426" spans="1:7">
      <c r="A2426" s="139">
        <v>2425</v>
      </c>
      <c r="B2426" s="139" t="s">
        <v>3998</v>
      </c>
      <c r="C2426" s="139" t="s">
        <v>4020</v>
      </c>
      <c r="D2426" s="139" t="s">
        <v>4021</v>
      </c>
      <c r="E2426" s="139" t="s">
        <v>1511</v>
      </c>
      <c r="F2426" s="139" t="s">
        <v>1512</v>
      </c>
      <c r="G2426" s="139" t="s">
        <v>1513</v>
      </c>
    </row>
    <row r="2427" spans="1:7">
      <c r="A2427" s="139">
        <v>2426</v>
      </c>
      <c r="B2427" s="139" t="s">
        <v>3998</v>
      </c>
      <c r="C2427" s="139" t="s">
        <v>4020</v>
      </c>
      <c r="D2427" s="139" t="s">
        <v>4021</v>
      </c>
      <c r="E2427" s="139" t="s">
        <v>2242</v>
      </c>
      <c r="F2427" s="139" t="s">
        <v>2004</v>
      </c>
      <c r="G2427" s="139" t="s">
        <v>2243</v>
      </c>
    </row>
    <row r="2428" spans="1:7">
      <c r="A2428" s="139">
        <v>2427</v>
      </c>
      <c r="B2428" s="139" t="s">
        <v>3998</v>
      </c>
      <c r="C2428" s="139" t="s">
        <v>4022</v>
      </c>
      <c r="D2428" s="139" t="s">
        <v>4023</v>
      </c>
      <c r="E2428" s="139" t="s">
        <v>160</v>
      </c>
      <c r="F2428" s="139" t="s">
        <v>161</v>
      </c>
      <c r="G2428" s="139" t="s">
        <v>2509</v>
      </c>
    </row>
    <row r="2429" spans="1:7">
      <c r="A2429" s="139">
        <v>2428</v>
      </c>
      <c r="B2429" s="139" t="s">
        <v>3998</v>
      </c>
      <c r="C2429" s="139" t="s">
        <v>4022</v>
      </c>
      <c r="D2429" s="139" t="s">
        <v>4023</v>
      </c>
      <c r="E2429" s="139" t="s">
        <v>1753</v>
      </c>
      <c r="F2429" s="139" t="s">
        <v>1754</v>
      </c>
      <c r="G2429" s="139" t="s">
        <v>1755</v>
      </c>
    </row>
    <row r="2430" spans="1:7">
      <c r="A2430" s="139">
        <v>2429</v>
      </c>
      <c r="B2430" s="139" t="s">
        <v>3998</v>
      </c>
      <c r="C2430" s="139" t="s">
        <v>4022</v>
      </c>
      <c r="D2430" s="139" t="s">
        <v>4023</v>
      </c>
      <c r="E2430" s="139" t="s">
        <v>1501</v>
      </c>
      <c r="F2430" s="139" t="s">
        <v>1502</v>
      </c>
      <c r="G2430" s="139" t="s">
        <v>1503</v>
      </c>
    </row>
    <row r="2431" spans="1:7">
      <c r="A2431" s="139">
        <v>2430</v>
      </c>
      <c r="B2431" s="139" t="s">
        <v>3998</v>
      </c>
      <c r="C2431" s="139" t="s">
        <v>4022</v>
      </c>
      <c r="D2431" s="139" t="s">
        <v>4023</v>
      </c>
      <c r="E2431" s="139" t="s">
        <v>1504</v>
      </c>
      <c r="F2431" s="139" t="s">
        <v>1502</v>
      </c>
      <c r="G2431" s="139" t="s">
        <v>1505</v>
      </c>
    </row>
    <row r="2432" spans="1:7">
      <c r="A2432" s="139">
        <v>2431</v>
      </c>
      <c r="B2432" s="139" t="s">
        <v>3998</v>
      </c>
      <c r="C2432" s="139" t="s">
        <v>4022</v>
      </c>
      <c r="D2432" s="139" t="s">
        <v>4023</v>
      </c>
      <c r="E2432" s="139" t="s">
        <v>2172</v>
      </c>
      <c r="F2432" s="139" t="s">
        <v>2173</v>
      </c>
      <c r="G2432" s="139" t="s">
        <v>2090</v>
      </c>
    </row>
    <row r="2433" spans="1:7">
      <c r="A2433" s="139">
        <v>2432</v>
      </c>
      <c r="B2433" s="139" t="s">
        <v>3998</v>
      </c>
      <c r="C2433" s="139" t="s">
        <v>4022</v>
      </c>
      <c r="D2433" s="139" t="s">
        <v>4023</v>
      </c>
      <c r="E2433" s="139" t="s">
        <v>1630</v>
      </c>
      <c r="F2433" s="139" t="s">
        <v>1561</v>
      </c>
      <c r="G2433" s="139" t="s">
        <v>1631</v>
      </c>
    </row>
    <row r="2434" spans="1:7">
      <c r="A2434" s="139">
        <v>2433</v>
      </c>
      <c r="B2434" s="139" t="s">
        <v>3998</v>
      </c>
      <c r="C2434" s="139" t="s">
        <v>4022</v>
      </c>
      <c r="D2434" s="139" t="s">
        <v>4023</v>
      </c>
      <c r="E2434" s="139" t="s">
        <v>75</v>
      </c>
      <c r="F2434" s="139" t="s">
        <v>76</v>
      </c>
      <c r="G2434" s="139" t="s">
        <v>1629</v>
      </c>
    </row>
    <row r="2435" spans="1:7">
      <c r="A2435" s="139">
        <v>2434</v>
      </c>
      <c r="B2435" s="139" t="s">
        <v>3998</v>
      </c>
      <c r="C2435" s="139" t="s">
        <v>4022</v>
      </c>
      <c r="D2435" s="139" t="s">
        <v>4023</v>
      </c>
      <c r="E2435" s="139" t="s">
        <v>1511</v>
      </c>
      <c r="F2435" s="139" t="s">
        <v>1512</v>
      </c>
      <c r="G2435" s="139" t="s">
        <v>1513</v>
      </c>
    </row>
    <row r="2436" spans="1:7">
      <c r="A2436" s="139">
        <v>2435</v>
      </c>
      <c r="B2436" s="139" t="s">
        <v>3998</v>
      </c>
      <c r="C2436" s="139" t="s">
        <v>4022</v>
      </c>
      <c r="D2436" s="139" t="s">
        <v>4023</v>
      </c>
      <c r="E2436" s="139" t="s">
        <v>162</v>
      </c>
      <c r="F2436" s="139" t="s">
        <v>163</v>
      </c>
      <c r="G2436" s="139" t="s">
        <v>1629</v>
      </c>
    </row>
    <row r="2437" spans="1:7">
      <c r="A2437" s="139">
        <v>2436</v>
      </c>
      <c r="B2437" s="139" t="s">
        <v>3998</v>
      </c>
      <c r="C2437" s="139" t="s">
        <v>4022</v>
      </c>
      <c r="D2437" s="139" t="s">
        <v>4023</v>
      </c>
      <c r="E2437" s="139" t="s">
        <v>2242</v>
      </c>
      <c r="F2437" s="139" t="s">
        <v>2004</v>
      </c>
      <c r="G2437" s="139" t="s">
        <v>2243</v>
      </c>
    </row>
    <row r="2438" spans="1:7">
      <c r="A2438" s="139">
        <v>2437</v>
      </c>
      <c r="B2438" s="139" t="s">
        <v>4024</v>
      </c>
      <c r="C2438" s="139" t="s">
        <v>4024</v>
      </c>
      <c r="D2438" s="139" t="s">
        <v>4025</v>
      </c>
      <c r="E2438" s="139" t="s">
        <v>1550</v>
      </c>
      <c r="F2438" s="139" t="s">
        <v>1551</v>
      </c>
      <c r="G2438" s="139" t="s">
        <v>1552</v>
      </c>
    </row>
    <row r="2439" spans="1:7">
      <c r="A2439" s="139">
        <v>2438</v>
      </c>
      <c r="B2439" s="139" t="s">
        <v>4024</v>
      </c>
      <c r="C2439" s="139" t="s">
        <v>4024</v>
      </c>
      <c r="D2439" s="139" t="s">
        <v>4025</v>
      </c>
      <c r="E2439" s="139" t="s">
        <v>1511</v>
      </c>
      <c r="F2439" s="139" t="s">
        <v>1512</v>
      </c>
      <c r="G2439" s="139" t="s">
        <v>1513</v>
      </c>
    </row>
    <row r="2440" spans="1:7">
      <c r="A2440" s="139">
        <v>2439</v>
      </c>
      <c r="B2440" s="139" t="s">
        <v>4024</v>
      </c>
      <c r="C2440" s="139" t="s">
        <v>4026</v>
      </c>
      <c r="D2440" s="139" t="s">
        <v>4027</v>
      </c>
      <c r="E2440" s="139" t="s">
        <v>164</v>
      </c>
      <c r="F2440" s="139" t="s">
        <v>165</v>
      </c>
      <c r="G2440" s="139" t="s">
        <v>166</v>
      </c>
    </row>
    <row r="2441" spans="1:7">
      <c r="A2441" s="139">
        <v>2440</v>
      </c>
      <c r="B2441" s="139" t="s">
        <v>4024</v>
      </c>
      <c r="C2441" s="139" t="s">
        <v>4026</v>
      </c>
      <c r="D2441" s="139" t="s">
        <v>4027</v>
      </c>
      <c r="E2441" s="139" t="s">
        <v>1550</v>
      </c>
      <c r="F2441" s="139" t="s">
        <v>1551</v>
      </c>
      <c r="G2441" s="139" t="s">
        <v>1552</v>
      </c>
    </row>
    <row r="2442" spans="1:7">
      <c r="A2442" s="139">
        <v>2441</v>
      </c>
      <c r="B2442" s="139" t="s">
        <v>4024</v>
      </c>
      <c r="C2442" s="139" t="s">
        <v>4026</v>
      </c>
      <c r="D2442" s="139" t="s">
        <v>4027</v>
      </c>
      <c r="E2442" s="139" t="s">
        <v>1511</v>
      </c>
      <c r="F2442" s="139" t="s">
        <v>1512</v>
      </c>
      <c r="G2442" s="139" t="s">
        <v>1513</v>
      </c>
    </row>
    <row r="2443" spans="1:7">
      <c r="A2443" s="139">
        <v>2442</v>
      </c>
      <c r="B2443" s="139" t="s">
        <v>4024</v>
      </c>
      <c r="C2443" s="139" t="s">
        <v>4026</v>
      </c>
      <c r="D2443" s="139" t="s">
        <v>4027</v>
      </c>
      <c r="E2443" s="139" t="s">
        <v>167</v>
      </c>
      <c r="F2443" s="139" t="s">
        <v>168</v>
      </c>
      <c r="G2443" s="139" t="s">
        <v>166</v>
      </c>
    </row>
    <row r="2444" spans="1:7">
      <c r="A2444" s="139">
        <v>2443</v>
      </c>
      <c r="B2444" s="139" t="s">
        <v>4024</v>
      </c>
      <c r="C2444" s="139" t="s">
        <v>4026</v>
      </c>
      <c r="D2444" s="139" t="s">
        <v>4027</v>
      </c>
      <c r="E2444" s="139" t="s">
        <v>169</v>
      </c>
      <c r="F2444" s="139" t="s">
        <v>170</v>
      </c>
      <c r="G2444" s="139" t="s">
        <v>166</v>
      </c>
    </row>
    <row r="2445" spans="1:7">
      <c r="A2445" s="139">
        <v>2444</v>
      </c>
      <c r="B2445" s="139" t="s">
        <v>4024</v>
      </c>
      <c r="C2445" s="139" t="s">
        <v>4026</v>
      </c>
      <c r="D2445" s="139" t="s">
        <v>4027</v>
      </c>
      <c r="E2445" s="139" t="s">
        <v>171</v>
      </c>
      <c r="F2445" s="139" t="s">
        <v>172</v>
      </c>
      <c r="G2445" s="139" t="s">
        <v>173</v>
      </c>
    </row>
    <row r="2446" spans="1:7">
      <c r="A2446" s="139">
        <v>2445</v>
      </c>
      <c r="B2446" s="139" t="s">
        <v>4024</v>
      </c>
      <c r="C2446" s="139" t="s">
        <v>4028</v>
      </c>
      <c r="D2446" s="139" t="s">
        <v>4029</v>
      </c>
      <c r="E2446" s="139" t="s">
        <v>1550</v>
      </c>
      <c r="F2446" s="139" t="s">
        <v>1551</v>
      </c>
      <c r="G2446" s="139" t="s">
        <v>1552</v>
      </c>
    </row>
    <row r="2447" spans="1:7">
      <c r="A2447" s="139">
        <v>2446</v>
      </c>
      <c r="B2447" s="139" t="s">
        <v>4024</v>
      </c>
      <c r="C2447" s="139" t="s">
        <v>4028</v>
      </c>
      <c r="D2447" s="139" t="s">
        <v>4029</v>
      </c>
      <c r="E2447" s="139" t="s">
        <v>1511</v>
      </c>
      <c r="F2447" s="139" t="s">
        <v>1512</v>
      </c>
      <c r="G2447" s="139" t="s">
        <v>1513</v>
      </c>
    </row>
    <row r="2448" spans="1:7">
      <c r="A2448" s="139">
        <v>2447</v>
      </c>
      <c r="B2448" s="139" t="s">
        <v>4024</v>
      </c>
      <c r="C2448" s="139" t="s">
        <v>4030</v>
      </c>
      <c r="D2448" s="139" t="s">
        <v>4031</v>
      </c>
      <c r="E2448" s="139" t="s">
        <v>174</v>
      </c>
      <c r="F2448" s="139" t="s">
        <v>175</v>
      </c>
      <c r="G2448" s="139" t="s">
        <v>166</v>
      </c>
    </row>
    <row r="2449" spans="1:7">
      <c r="A2449" s="139">
        <v>2448</v>
      </c>
      <c r="B2449" s="139" t="s">
        <v>4024</v>
      </c>
      <c r="C2449" s="139" t="s">
        <v>4030</v>
      </c>
      <c r="D2449" s="139" t="s">
        <v>4031</v>
      </c>
      <c r="E2449" s="139" t="s">
        <v>1550</v>
      </c>
      <c r="F2449" s="139" t="s">
        <v>1551</v>
      </c>
      <c r="G2449" s="139" t="s">
        <v>1552</v>
      </c>
    </row>
    <row r="2450" spans="1:7">
      <c r="A2450" s="139">
        <v>2449</v>
      </c>
      <c r="B2450" s="139" t="s">
        <v>4024</v>
      </c>
      <c r="C2450" s="139" t="s">
        <v>4030</v>
      </c>
      <c r="D2450" s="139" t="s">
        <v>4031</v>
      </c>
      <c r="E2450" s="139" t="s">
        <v>1511</v>
      </c>
      <c r="F2450" s="139" t="s">
        <v>1512</v>
      </c>
      <c r="G2450" s="139" t="s">
        <v>1513</v>
      </c>
    </row>
    <row r="2451" spans="1:7">
      <c r="A2451" s="139">
        <v>2450</v>
      </c>
      <c r="B2451" s="139" t="s">
        <v>4024</v>
      </c>
      <c r="C2451" s="139" t="s">
        <v>3844</v>
      </c>
      <c r="D2451" s="139" t="s">
        <v>4032</v>
      </c>
      <c r="E2451" s="139" t="s">
        <v>1550</v>
      </c>
      <c r="F2451" s="139" t="s">
        <v>1551</v>
      </c>
      <c r="G2451" s="139" t="s">
        <v>1552</v>
      </c>
    </row>
    <row r="2452" spans="1:7">
      <c r="A2452" s="139">
        <v>2451</v>
      </c>
      <c r="B2452" s="139" t="s">
        <v>4024</v>
      </c>
      <c r="C2452" s="139" t="s">
        <v>3844</v>
      </c>
      <c r="D2452" s="139" t="s">
        <v>4032</v>
      </c>
      <c r="E2452" s="139" t="s">
        <v>1511</v>
      </c>
      <c r="F2452" s="139" t="s">
        <v>1512</v>
      </c>
      <c r="G2452" s="139" t="s">
        <v>1513</v>
      </c>
    </row>
    <row r="2453" spans="1:7">
      <c r="A2453" s="139">
        <v>2452</v>
      </c>
      <c r="B2453" s="139" t="s">
        <v>4033</v>
      </c>
      <c r="C2453" s="139" t="s">
        <v>4033</v>
      </c>
      <c r="D2453" s="139" t="s">
        <v>4034</v>
      </c>
      <c r="E2453" s="139" t="s">
        <v>176</v>
      </c>
      <c r="F2453" s="139" t="s">
        <v>177</v>
      </c>
      <c r="G2453" s="139" t="s">
        <v>1543</v>
      </c>
    </row>
    <row r="2454" spans="1:7">
      <c r="A2454" s="139">
        <v>2453</v>
      </c>
      <c r="B2454" s="139" t="s">
        <v>4033</v>
      </c>
      <c r="C2454" s="139" t="s">
        <v>4033</v>
      </c>
      <c r="D2454" s="139" t="s">
        <v>4034</v>
      </c>
      <c r="E2454" s="139" t="s">
        <v>1550</v>
      </c>
      <c r="F2454" s="139" t="s">
        <v>1551</v>
      </c>
      <c r="G2454" s="139" t="s">
        <v>1552</v>
      </c>
    </row>
    <row r="2455" spans="1:7">
      <c r="A2455" s="139">
        <v>2454</v>
      </c>
      <c r="B2455" s="139" t="s">
        <v>4033</v>
      </c>
      <c r="C2455" s="139" t="s">
        <v>4033</v>
      </c>
      <c r="D2455" s="139" t="s">
        <v>4034</v>
      </c>
      <c r="E2455" s="139" t="s">
        <v>1511</v>
      </c>
      <c r="F2455" s="139" t="s">
        <v>1512</v>
      </c>
      <c r="G2455" s="139" t="s">
        <v>1513</v>
      </c>
    </row>
    <row r="2456" spans="1:7">
      <c r="A2456" s="139">
        <v>2455</v>
      </c>
      <c r="B2456" s="139" t="s">
        <v>4033</v>
      </c>
      <c r="C2456" s="139" t="s">
        <v>4035</v>
      </c>
      <c r="D2456" s="139" t="s">
        <v>4036</v>
      </c>
      <c r="E2456" s="139" t="s">
        <v>1560</v>
      </c>
      <c r="F2456" s="139" t="s">
        <v>1561</v>
      </c>
      <c r="G2456" s="139" t="s">
        <v>1562</v>
      </c>
    </row>
    <row r="2457" spans="1:7">
      <c r="A2457" s="139">
        <v>2456</v>
      </c>
      <c r="B2457" s="139" t="s">
        <v>4033</v>
      </c>
      <c r="C2457" s="139" t="s">
        <v>4035</v>
      </c>
      <c r="D2457" s="139" t="s">
        <v>4036</v>
      </c>
      <c r="E2457" s="139" t="s">
        <v>176</v>
      </c>
      <c r="F2457" s="139" t="s">
        <v>177</v>
      </c>
      <c r="G2457" s="139" t="s">
        <v>1543</v>
      </c>
    </row>
    <row r="2458" spans="1:7">
      <c r="A2458" s="139">
        <v>2457</v>
      </c>
      <c r="B2458" s="139" t="s">
        <v>4033</v>
      </c>
      <c r="C2458" s="139" t="s">
        <v>4035</v>
      </c>
      <c r="D2458" s="139" t="s">
        <v>4036</v>
      </c>
      <c r="E2458" s="139" t="s">
        <v>1550</v>
      </c>
      <c r="F2458" s="139" t="s">
        <v>1551</v>
      </c>
      <c r="G2458" s="139" t="s">
        <v>1552</v>
      </c>
    </row>
    <row r="2459" spans="1:7">
      <c r="A2459" s="139">
        <v>2458</v>
      </c>
      <c r="B2459" s="139" t="s">
        <v>4033</v>
      </c>
      <c r="C2459" s="139" t="s">
        <v>4035</v>
      </c>
      <c r="D2459" s="139" t="s">
        <v>4036</v>
      </c>
      <c r="E2459" s="139" t="s">
        <v>1511</v>
      </c>
      <c r="F2459" s="139" t="s">
        <v>1512</v>
      </c>
      <c r="G2459" s="139" t="s">
        <v>1513</v>
      </c>
    </row>
    <row r="2460" spans="1:7">
      <c r="A2460" s="139">
        <v>2459</v>
      </c>
      <c r="B2460" s="139" t="s">
        <v>4033</v>
      </c>
      <c r="C2460" s="139" t="s">
        <v>4035</v>
      </c>
      <c r="D2460" s="139" t="s">
        <v>4036</v>
      </c>
      <c r="E2460" s="139" t="s">
        <v>178</v>
      </c>
      <c r="F2460" s="139" t="s">
        <v>1561</v>
      </c>
      <c r="G2460" s="139" t="s">
        <v>179</v>
      </c>
    </row>
    <row r="2461" spans="1:7">
      <c r="A2461" s="139">
        <v>2460</v>
      </c>
      <c r="B2461" s="139" t="s">
        <v>4033</v>
      </c>
      <c r="C2461" s="139" t="s">
        <v>4035</v>
      </c>
      <c r="D2461" s="139" t="s">
        <v>4036</v>
      </c>
      <c r="E2461" s="139" t="s">
        <v>180</v>
      </c>
      <c r="F2461" s="139" t="s">
        <v>181</v>
      </c>
      <c r="G2461" s="139" t="s">
        <v>182</v>
      </c>
    </row>
    <row r="2462" spans="1:7">
      <c r="A2462" s="139">
        <v>2461</v>
      </c>
      <c r="B2462" s="139" t="s">
        <v>4033</v>
      </c>
      <c r="C2462" s="139" t="s">
        <v>4037</v>
      </c>
      <c r="D2462" s="139" t="s">
        <v>4038</v>
      </c>
      <c r="E2462" s="139" t="s">
        <v>1560</v>
      </c>
      <c r="F2462" s="139" t="s">
        <v>1561</v>
      </c>
      <c r="G2462" s="139" t="s">
        <v>1562</v>
      </c>
    </row>
    <row r="2463" spans="1:7">
      <c r="A2463" s="139">
        <v>2462</v>
      </c>
      <c r="B2463" s="139" t="s">
        <v>4033</v>
      </c>
      <c r="C2463" s="139" t="s">
        <v>4037</v>
      </c>
      <c r="D2463" s="139" t="s">
        <v>4038</v>
      </c>
      <c r="E2463" s="139" t="s">
        <v>176</v>
      </c>
      <c r="F2463" s="139" t="s">
        <v>177</v>
      </c>
      <c r="G2463" s="139" t="s">
        <v>1543</v>
      </c>
    </row>
    <row r="2464" spans="1:7">
      <c r="A2464" s="139">
        <v>2463</v>
      </c>
      <c r="B2464" s="139" t="s">
        <v>4033</v>
      </c>
      <c r="C2464" s="139" t="s">
        <v>4037</v>
      </c>
      <c r="D2464" s="139" t="s">
        <v>4038</v>
      </c>
      <c r="E2464" s="139" t="s">
        <v>1550</v>
      </c>
      <c r="F2464" s="139" t="s">
        <v>1551</v>
      </c>
      <c r="G2464" s="139" t="s">
        <v>1552</v>
      </c>
    </row>
    <row r="2465" spans="1:7">
      <c r="A2465" s="139">
        <v>2464</v>
      </c>
      <c r="B2465" s="139" t="s">
        <v>4033</v>
      </c>
      <c r="C2465" s="139" t="s">
        <v>4037</v>
      </c>
      <c r="D2465" s="139" t="s">
        <v>4038</v>
      </c>
      <c r="E2465" s="139" t="s">
        <v>1511</v>
      </c>
      <c r="F2465" s="139" t="s">
        <v>1512</v>
      </c>
      <c r="G2465" s="139" t="s">
        <v>1513</v>
      </c>
    </row>
    <row r="2466" spans="1:7">
      <c r="A2466" s="139">
        <v>2465</v>
      </c>
      <c r="B2466" s="139" t="s">
        <v>4033</v>
      </c>
      <c r="C2466" s="139" t="s">
        <v>4037</v>
      </c>
      <c r="D2466" s="139" t="s">
        <v>4038</v>
      </c>
      <c r="E2466" s="139" t="s">
        <v>183</v>
      </c>
      <c r="F2466" s="139" t="s">
        <v>184</v>
      </c>
      <c r="G2466" s="139" t="s">
        <v>185</v>
      </c>
    </row>
    <row r="2467" spans="1:7">
      <c r="A2467" s="139">
        <v>2466</v>
      </c>
      <c r="B2467" s="139" t="s">
        <v>4033</v>
      </c>
      <c r="C2467" s="139" t="s">
        <v>4037</v>
      </c>
      <c r="D2467" s="139" t="s">
        <v>4038</v>
      </c>
      <c r="E2467" s="139" t="s">
        <v>178</v>
      </c>
      <c r="F2467" s="139" t="s">
        <v>1561</v>
      </c>
      <c r="G2467" s="139" t="s">
        <v>179</v>
      </c>
    </row>
    <row r="2468" spans="1:7">
      <c r="A2468" s="139">
        <v>2467</v>
      </c>
      <c r="B2468" s="139" t="s">
        <v>4033</v>
      </c>
      <c r="C2468" s="139" t="s">
        <v>4037</v>
      </c>
      <c r="D2468" s="139" t="s">
        <v>4038</v>
      </c>
      <c r="E2468" s="139" t="s">
        <v>180</v>
      </c>
      <c r="F2468" s="139" t="s">
        <v>181</v>
      </c>
      <c r="G2468" s="139" t="s">
        <v>182</v>
      </c>
    </row>
    <row r="2469" spans="1:7">
      <c r="A2469" s="139">
        <v>2468</v>
      </c>
      <c r="B2469" s="139" t="s">
        <v>4033</v>
      </c>
      <c r="C2469" s="139" t="s">
        <v>4014</v>
      </c>
      <c r="D2469" s="139" t="s">
        <v>4039</v>
      </c>
      <c r="E2469" s="139" t="s">
        <v>186</v>
      </c>
      <c r="F2469" s="139" t="s">
        <v>187</v>
      </c>
      <c r="G2469" s="139" t="s">
        <v>188</v>
      </c>
    </row>
    <row r="2470" spans="1:7">
      <c r="A2470" s="139">
        <v>2469</v>
      </c>
      <c r="B2470" s="139" t="s">
        <v>4033</v>
      </c>
      <c r="C2470" s="139" t="s">
        <v>4014</v>
      </c>
      <c r="D2470" s="139" t="s">
        <v>4039</v>
      </c>
      <c r="E2470" s="139" t="s">
        <v>186</v>
      </c>
      <c r="F2470" s="139" t="s">
        <v>187</v>
      </c>
      <c r="G2470" s="139" t="s">
        <v>189</v>
      </c>
    </row>
    <row r="2471" spans="1:7">
      <c r="A2471" s="139">
        <v>2470</v>
      </c>
      <c r="B2471" s="139" t="s">
        <v>4033</v>
      </c>
      <c r="C2471" s="139" t="s">
        <v>4014</v>
      </c>
      <c r="D2471" s="139" t="s">
        <v>4039</v>
      </c>
      <c r="E2471" s="139" t="s">
        <v>190</v>
      </c>
      <c r="F2471" s="139" t="s">
        <v>191</v>
      </c>
      <c r="G2471" s="139" t="s">
        <v>188</v>
      </c>
    </row>
    <row r="2472" spans="1:7">
      <c r="A2472" s="139">
        <v>2471</v>
      </c>
      <c r="B2472" s="139" t="s">
        <v>4033</v>
      </c>
      <c r="C2472" s="139" t="s">
        <v>4014</v>
      </c>
      <c r="D2472" s="139" t="s">
        <v>4039</v>
      </c>
      <c r="E2472" s="139" t="s">
        <v>190</v>
      </c>
      <c r="F2472" s="139" t="s">
        <v>191</v>
      </c>
      <c r="G2472" s="139" t="s">
        <v>189</v>
      </c>
    </row>
    <row r="2473" spans="1:7">
      <c r="A2473" s="139">
        <v>2472</v>
      </c>
      <c r="B2473" s="139" t="s">
        <v>4033</v>
      </c>
      <c r="C2473" s="139" t="s">
        <v>4014</v>
      </c>
      <c r="D2473" s="139" t="s">
        <v>4039</v>
      </c>
      <c r="E2473" s="139" t="s">
        <v>1560</v>
      </c>
      <c r="F2473" s="139" t="s">
        <v>1561</v>
      </c>
      <c r="G2473" s="139" t="s">
        <v>1562</v>
      </c>
    </row>
    <row r="2474" spans="1:7">
      <c r="A2474" s="139">
        <v>2473</v>
      </c>
      <c r="B2474" s="139" t="s">
        <v>4033</v>
      </c>
      <c r="C2474" s="139" t="s">
        <v>4014</v>
      </c>
      <c r="D2474" s="139" t="s">
        <v>4039</v>
      </c>
      <c r="E2474" s="139" t="s">
        <v>176</v>
      </c>
      <c r="F2474" s="139" t="s">
        <v>177</v>
      </c>
      <c r="G2474" s="139" t="s">
        <v>1543</v>
      </c>
    </row>
    <row r="2475" spans="1:7">
      <c r="A2475" s="139">
        <v>2474</v>
      </c>
      <c r="B2475" s="139" t="s">
        <v>4033</v>
      </c>
      <c r="C2475" s="139" t="s">
        <v>4014</v>
      </c>
      <c r="D2475" s="139" t="s">
        <v>4039</v>
      </c>
      <c r="E2475" s="139" t="s">
        <v>1550</v>
      </c>
      <c r="F2475" s="139" t="s">
        <v>1551</v>
      </c>
      <c r="G2475" s="139" t="s">
        <v>1552</v>
      </c>
    </row>
    <row r="2476" spans="1:7">
      <c r="A2476" s="139">
        <v>2475</v>
      </c>
      <c r="B2476" s="139" t="s">
        <v>4033</v>
      </c>
      <c r="C2476" s="139" t="s">
        <v>4014</v>
      </c>
      <c r="D2476" s="139" t="s">
        <v>4039</v>
      </c>
      <c r="E2476" s="139" t="s">
        <v>192</v>
      </c>
      <c r="F2476" s="139" t="s">
        <v>193</v>
      </c>
      <c r="G2476" s="139" t="s">
        <v>1662</v>
      </c>
    </row>
    <row r="2477" spans="1:7">
      <c r="A2477" s="139">
        <v>2476</v>
      </c>
      <c r="B2477" s="139" t="s">
        <v>4033</v>
      </c>
      <c r="C2477" s="139" t="s">
        <v>4014</v>
      </c>
      <c r="D2477" s="139" t="s">
        <v>4039</v>
      </c>
      <c r="E2477" s="139" t="s">
        <v>1511</v>
      </c>
      <c r="F2477" s="139" t="s">
        <v>1512</v>
      </c>
      <c r="G2477" s="139" t="s">
        <v>1513</v>
      </c>
    </row>
    <row r="2478" spans="1:7">
      <c r="A2478" s="139">
        <v>2477</v>
      </c>
      <c r="B2478" s="139" t="s">
        <v>4033</v>
      </c>
      <c r="C2478" s="139" t="s">
        <v>4014</v>
      </c>
      <c r="D2478" s="139" t="s">
        <v>4039</v>
      </c>
      <c r="E2478" s="139" t="s">
        <v>178</v>
      </c>
      <c r="F2478" s="139" t="s">
        <v>1561</v>
      </c>
      <c r="G2478" s="139" t="s">
        <v>179</v>
      </c>
    </row>
    <row r="2479" spans="1:7">
      <c r="A2479" s="139">
        <v>2478</v>
      </c>
      <c r="B2479" s="139" t="s">
        <v>4033</v>
      </c>
      <c r="C2479" s="139" t="s">
        <v>4014</v>
      </c>
      <c r="D2479" s="139" t="s">
        <v>4039</v>
      </c>
      <c r="E2479" s="139" t="s">
        <v>180</v>
      </c>
      <c r="F2479" s="139" t="s">
        <v>181</v>
      </c>
      <c r="G2479" s="139" t="s">
        <v>182</v>
      </c>
    </row>
    <row r="2480" spans="1:7">
      <c r="A2480" s="139">
        <v>2479</v>
      </c>
      <c r="B2480" s="139" t="s">
        <v>4033</v>
      </c>
      <c r="C2480" s="139" t="s">
        <v>4040</v>
      </c>
      <c r="D2480" s="139" t="s">
        <v>4041</v>
      </c>
      <c r="E2480" s="139" t="s">
        <v>194</v>
      </c>
      <c r="F2480" s="139" t="s">
        <v>195</v>
      </c>
      <c r="G2480" s="139" t="s">
        <v>188</v>
      </c>
    </row>
    <row r="2481" spans="1:7">
      <c r="A2481" s="139">
        <v>2480</v>
      </c>
      <c r="B2481" s="139" t="s">
        <v>4033</v>
      </c>
      <c r="C2481" s="139" t="s">
        <v>4040</v>
      </c>
      <c r="D2481" s="139" t="s">
        <v>4041</v>
      </c>
      <c r="E2481" s="139" t="s">
        <v>1560</v>
      </c>
      <c r="F2481" s="139" t="s">
        <v>1561</v>
      </c>
      <c r="G2481" s="139" t="s">
        <v>1562</v>
      </c>
    </row>
    <row r="2482" spans="1:7">
      <c r="A2482" s="139">
        <v>2481</v>
      </c>
      <c r="B2482" s="139" t="s">
        <v>4033</v>
      </c>
      <c r="C2482" s="139" t="s">
        <v>4040</v>
      </c>
      <c r="D2482" s="139" t="s">
        <v>4041</v>
      </c>
      <c r="E2482" s="139" t="s">
        <v>176</v>
      </c>
      <c r="F2482" s="139" t="s">
        <v>177</v>
      </c>
      <c r="G2482" s="139" t="s">
        <v>1543</v>
      </c>
    </row>
    <row r="2483" spans="1:7">
      <c r="A2483" s="139">
        <v>2482</v>
      </c>
      <c r="B2483" s="139" t="s">
        <v>4033</v>
      </c>
      <c r="C2483" s="139" t="s">
        <v>4040</v>
      </c>
      <c r="D2483" s="139" t="s">
        <v>4041</v>
      </c>
      <c r="E2483" s="139" t="s">
        <v>1550</v>
      </c>
      <c r="F2483" s="139" t="s">
        <v>1551</v>
      </c>
      <c r="G2483" s="139" t="s">
        <v>1552</v>
      </c>
    </row>
    <row r="2484" spans="1:7">
      <c r="A2484" s="139">
        <v>2483</v>
      </c>
      <c r="B2484" s="139" t="s">
        <v>4033</v>
      </c>
      <c r="C2484" s="139" t="s">
        <v>4040</v>
      </c>
      <c r="D2484" s="139" t="s">
        <v>4041</v>
      </c>
      <c r="E2484" s="139" t="s">
        <v>1511</v>
      </c>
      <c r="F2484" s="139" t="s">
        <v>1512</v>
      </c>
      <c r="G2484" s="139" t="s">
        <v>1513</v>
      </c>
    </row>
    <row r="2485" spans="1:7">
      <c r="A2485" s="139">
        <v>2484</v>
      </c>
      <c r="B2485" s="139" t="s">
        <v>4033</v>
      </c>
      <c r="C2485" s="139" t="s">
        <v>4040</v>
      </c>
      <c r="D2485" s="139" t="s">
        <v>4041</v>
      </c>
      <c r="E2485" s="139" t="s">
        <v>178</v>
      </c>
      <c r="F2485" s="139" t="s">
        <v>1561</v>
      </c>
      <c r="G2485" s="139" t="s">
        <v>179</v>
      </c>
    </row>
    <row r="2486" spans="1:7">
      <c r="A2486" s="139">
        <v>2485</v>
      </c>
      <c r="B2486" s="139" t="s">
        <v>4033</v>
      </c>
      <c r="C2486" s="139" t="s">
        <v>4040</v>
      </c>
      <c r="D2486" s="139" t="s">
        <v>4041</v>
      </c>
      <c r="E2486" s="139" t="s">
        <v>180</v>
      </c>
      <c r="F2486" s="139" t="s">
        <v>181</v>
      </c>
      <c r="G2486" s="139" t="s">
        <v>182</v>
      </c>
    </row>
    <row r="2487" spans="1:7">
      <c r="A2487" s="139">
        <v>2486</v>
      </c>
      <c r="B2487" s="139" t="s">
        <v>4033</v>
      </c>
      <c r="C2487" s="139" t="s">
        <v>4042</v>
      </c>
      <c r="D2487" s="139" t="s">
        <v>4043</v>
      </c>
      <c r="E2487" s="139" t="s">
        <v>196</v>
      </c>
      <c r="F2487" s="139" t="s">
        <v>197</v>
      </c>
      <c r="G2487" s="139" t="s">
        <v>188</v>
      </c>
    </row>
    <row r="2488" spans="1:7">
      <c r="A2488" s="139">
        <v>2487</v>
      </c>
      <c r="B2488" s="139" t="s">
        <v>4033</v>
      </c>
      <c r="C2488" s="139" t="s">
        <v>4042</v>
      </c>
      <c r="D2488" s="139" t="s">
        <v>4043</v>
      </c>
      <c r="E2488" s="139" t="s">
        <v>198</v>
      </c>
      <c r="F2488" s="139" t="s">
        <v>199</v>
      </c>
      <c r="G2488" s="139" t="s">
        <v>188</v>
      </c>
    </row>
    <row r="2489" spans="1:7">
      <c r="A2489" s="139">
        <v>2488</v>
      </c>
      <c r="B2489" s="139" t="s">
        <v>4033</v>
      </c>
      <c r="C2489" s="139" t="s">
        <v>4042</v>
      </c>
      <c r="D2489" s="139" t="s">
        <v>4043</v>
      </c>
      <c r="E2489" s="139" t="s">
        <v>1560</v>
      </c>
      <c r="F2489" s="139" t="s">
        <v>1561</v>
      </c>
      <c r="G2489" s="139" t="s">
        <v>1562</v>
      </c>
    </row>
    <row r="2490" spans="1:7">
      <c r="A2490" s="139">
        <v>2489</v>
      </c>
      <c r="B2490" s="139" t="s">
        <v>4033</v>
      </c>
      <c r="C2490" s="139" t="s">
        <v>4042</v>
      </c>
      <c r="D2490" s="139" t="s">
        <v>4043</v>
      </c>
      <c r="E2490" s="139" t="s">
        <v>176</v>
      </c>
      <c r="F2490" s="139" t="s">
        <v>177</v>
      </c>
      <c r="G2490" s="139" t="s">
        <v>1543</v>
      </c>
    </row>
    <row r="2491" spans="1:7">
      <c r="A2491" s="139">
        <v>2490</v>
      </c>
      <c r="B2491" s="139" t="s">
        <v>4033</v>
      </c>
      <c r="C2491" s="139" t="s">
        <v>4042</v>
      </c>
      <c r="D2491" s="139" t="s">
        <v>4043</v>
      </c>
      <c r="E2491" s="139" t="s">
        <v>1550</v>
      </c>
      <c r="F2491" s="139" t="s">
        <v>1551</v>
      </c>
      <c r="G2491" s="139" t="s">
        <v>1552</v>
      </c>
    </row>
    <row r="2492" spans="1:7">
      <c r="A2492" s="139">
        <v>2491</v>
      </c>
      <c r="B2492" s="139" t="s">
        <v>4033</v>
      </c>
      <c r="C2492" s="139" t="s">
        <v>4042</v>
      </c>
      <c r="D2492" s="139" t="s">
        <v>4043</v>
      </c>
      <c r="E2492" s="139" t="s">
        <v>1511</v>
      </c>
      <c r="F2492" s="139" t="s">
        <v>1512</v>
      </c>
      <c r="G2492" s="139" t="s">
        <v>1513</v>
      </c>
    </row>
    <row r="2493" spans="1:7">
      <c r="A2493" s="139">
        <v>2492</v>
      </c>
      <c r="B2493" s="139" t="s">
        <v>4033</v>
      </c>
      <c r="C2493" s="139" t="s">
        <v>4042</v>
      </c>
      <c r="D2493" s="139" t="s">
        <v>4043</v>
      </c>
      <c r="E2493" s="139" t="s">
        <v>178</v>
      </c>
      <c r="F2493" s="139" t="s">
        <v>1561</v>
      </c>
      <c r="G2493" s="139" t="s">
        <v>179</v>
      </c>
    </row>
    <row r="2494" spans="1:7">
      <c r="A2494" s="139">
        <v>2493</v>
      </c>
      <c r="B2494" s="139" t="s">
        <v>4033</v>
      </c>
      <c r="C2494" s="139" t="s">
        <v>4042</v>
      </c>
      <c r="D2494" s="139" t="s">
        <v>4043</v>
      </c>
      <c r="E2494" s="139" t="s">
        <v>180</v>
      </c>
      <c r="F2494" s="139" t="s">
        <v>181</v>
      </c>
      <c r="G2494" s="139" t="s">
        <v>182</v>
      </c>
    </row>
    <row r="2495" spans="1:7">
      <c r="A2495" s="139">
        <v>2494</v>
      </c>
      <c r="B2495" s="139" t="s">
        <v>4033</v>
      </c>
      <c r="C2495" s="139" t="s">
        <v>4044</v>
      </c>
      <c r="D2495" s="139" t="s">
        <v>4045</v>
      </c>
      <c r="E2495" s="139" t="s">
        <v>200</v>
      </c>
      <c r="F2495" s="139" t="s">
        <v>201</v>
      </c>
      <c r="G2495" s="139" t="s">
        <v>189</v>
      </c>
    </row>
    <row r="2496" spans="1:7">
      <c r="A2496" s="139">
        <v>2495</v>
      </c>
      <c r="B2496" s="139" t="s">
        <v>4033</v>
      </c>
      <c r="C2496" s="139" t="s">
        <v>4044</v>
      </c>
      <c r="D2496" s="139" t="s">
        <v>4045</v>
      </c>
      <c r="E2496" s="139" t="s">
        <v>1560</v>
      </c>
      <c r="F2496" s="139" t="s">
        <v>1561</v>
      </c>
      <c r="G2496" s="139" t="s">
        <v>1562</v>
      </c>
    </row>
    <row r="2497" spans="1:7">
      <c r="A2497" s="139">
        <v>2496</v>
      </c>
      <c r="B2497" s="139" t="s">
        <v>4033</v>
      </c>
      <c r="C2497" s="139" t="s">
        <v>4044</v>
      </c>
      <c r="D2497" s="139" t="s">
        <v>4045</v>
      </c>
      <c r="E2497" s="139" t="s">
        <v>176</v>
      </c>
      <c r="F2497" s="139" t="s">
        <v>177</v>
      </c>
      <c r="G2497" s="139" t="s">
        <v>1543</v>
      </c>
    </row>
    <row r="2498" spans="1:7">
      <c r="A2498" s="139">
        <v>2497</v>
      </c>
      <c r="B2498" s="139" t="s">
        <v>4033</v>
      </c>
      <c r="C2498" s="139" t="s">
        <v>4044</v>
      </c>
      <c r="D2498" s="139" t="s">
        <v>4045</v>
      </c>
      <c r="E2498" s="139" t="s">
        <v>1550</v>
      </c>
      <c r="F2498" s="139" t="s">
        <v>1551</v>
      </c>
      <c r="G2498" s="139" t="s">
        <v>1552</v>
      </c>
    </row>
    <row r="2499" spans="1:7">
      <c r="A2499" s="139">
        <v>2498</v>
      </c>
      <c r="B2499" s="139" t="s">
        <v>4033</v>
      </c>
      <c r="C2499" s="139" t="s">
        <v>4044</v>
      </c>
      <c r="D2499" s="139" t="s">
        <v>4045</v>
      </c>
      <c r="E2499" s="139" t="s">
        <v>1511</v>
      </c>
      <c r="F2499" s="139" t="s">
        <v>1512</v>
      </c>
      <c r="G2499" s="139" t="s">
        <v>1513</v>
      </c>
    </row>
    <row r="2500" spans="1:7">
      <c r="A2500" s="139">
        <v>2499</v>
      </c>
      <c r="B2500" s="139" t="s">
        <v>4033</v>
      </c>
      <c r="C2500" s="139" t="s">
        <v>4044</v>
      </c>
      <c r="D2500" s="139" t="s">
        <v>4045</v>
      </c>
      <c r="E2500" s="139" t="s">
        <v>202</v>
      </c>
      <c r="F2500" s="139" t="s">
        <v>203</v>
      </c>
      <c r="G2500" s="139" t="s">
        <v>188</v>
      </c>
    </row>
    <row r="2501" spans="1:7">
      <c r="A2501" s="139">
        <v>2500</v>
      </c>
      <c r="B2501" s="139" t="s">
        <v>4033</v>
      </c>
      <c r="C2501" s="139" t="s">
        <v>4044</v>
      </c>
      <c r="D2501" s="139" t="s">
        <v>4045</v>
      </c>
      <c r="E2501" s="139" t="s">
        <v>178</v>
      </c>
      <c r="F2501" s="139" t="s">
        <v>1561</v>
      </c>
      <c r="G2501" s="139" t="s">
        <v>179</v>
      </c>
    </row>
    <row r="2502" spans="1:7">
      <c r="A2502" s="139">
        <v>2501</v>
      </c>
      <c r="B2502" s="139" t="s">
        <v>4033</v>
      </c>
      <c r="C2502" s="139" t="s">
        <v>4044</v>
      </c>
      <c r="D2502" s="139" t="s">
        <v>4045</v>
      </c>
      <c r="E2502" s="139" t="s">
        <v>180</v>
      </c>
      <c r="F2502" s="139" t="s">
        <v>181</v>
      </c>
      <c r="G2502" s="139" t="s">
        <v>182</v>
      </c>
    </row>
    <row r="2503" spans="1:7">
      <c r="A2503" s="139">
        <v>2502</v>
      </c>
      <c r="B2503" s="139" t="s">
        <v>4033</v>
      </c>
      <c r="C2503" s="139" t="s">
        <v>4046</v>
      </c>
      <c r="D2503" s="139" t="s">
        <v>4047</v>
      </c>
      <c r="E2503" s="139" t="s">
        <v>1560</v>
      </c>
      <c r="F2503" s="139" t="s">
        <v>1561</v>
      </c>
      <c r="G2503" s="139" t="s">
        <v>1562</v>
      </c>
    </row>
    <row r="2504" spans="1:7">
      <c r="A2504" s="139">
        <v>2503</v>
      </c>
      <c r="B2504" s="139" t="s">
        <v>4033</v>
      </c>
      <c r="C2504" s="139" t="s">
        <v>4046</v>
      </c>
      <c r="D2504" s="139" t="s">
        <v>4047</v>
      </c>
      <c r="E2504" s="139" t="s">
        <v>176</v>
      </c>
      <c r="F2504" s="139" t="s">
        <v>177</v>
      </c>
      <c r="G2504" s="139" t="s">
        <v>1543</v>
      </c>
    </row>
    <row r="2505" spans="1:7">
      <c r="A2505" s="139">
        <v>2504</v>
      </c>
      <c r="B2505" s="139" t="s">
        <v>4033</v>
      </c>
      <c r="C2505" s="139" t="s">
        <v>4046</v>
      </c>
      <c r="D2505" s="139" t="s">
        <v>4047</v>
      </c>
      <c r="E2505" s="139" t="s">
        <v>1550</v>
      </c>
      <c r="F2505" s="139" t="s">
        <v>1551</v>
      </c>
      <c r="G2505" s="139" t="s">
        <v>1552</v>
      </c>
    </row>
    <row r="2506" spans="1:7">
      <c r="A2506" s="139">
        <v>2505</v>
      </c>
      <c r="B2506" s="139" t="s">
        <v>4033</v>
      </c>
      <c r="C2506" s="139" t="s">
        <v>4046</v>
      </c>
      <c r="D2506" s="139" t="s">
        <v>4047</v>
      </c>
      <c r="E2506" s="139" t="s">
        <v>1511</v>
      </c>
      <c r="F2506" s="139" t="s">
        <v>1512</v>
      </c>
      <c r="G2506" s="139" t="s">
        <v>1513</v>
      </c>
    </row>
    <row r="2507" spans="1:7">
      <c r="A2507" s="139">
        <v>2506</v>
      </c>
      <c r="B2507" s="139" t="s">
        <v>4033</v>
      </c>
      <c r="C2507" s="139" t="s">
        <v>4046</v>
      </c>
      <c r="D2507" s="139" t="s">
        <v>4047</v>
      </c>
      <c r="E2507" s="139" t="s">
        <v>178</v>
      </c>
      <c r="F2507" s="139" t="s">
        <v>1561</v>
      </c>
      <c r="G2507" s="139" t="s">
        <v>179</v>
      </c>
    </row>
    <row r="2508" spans="1:7">
      <c r="A2508" s="139">
        <v>2507</v>
      </c>
      <c r="B2508" s="139" t="s">
        <v>4033</v>
      </c>
      <c r="C2508" s="139" t="s">
        <v>4046</v>
      </c>
      <c r="D2508" s="139" t="s">
        <v>4047</v>
      </c>
      <c r="E2508" s="139" t="s">
        <v>180</v>
      </c>
      <c r="F2508" s="139" t="s">
        <v>181</v>
      </c>
      <c r="G2508" s="139" t="s">
        <v>182</v>
      </c>
    </row>
    <row r="2509" spans="1:7">
      <c r="A2509" s="139">
        <v>2508</v>
      </c>
      <c r="B2509" s="139" t="s">
        <v>4048</v>
      </c>
      <c r="C2509" s="139" t="s">
        <v>4048</v>
      </c>
      <c r="D2509" s="139" t="s">
        <v>4049</v>
      </c>
      <c r="E2509" s="139" t="s">
        <v>1753</v>
      </c>
      <c r="F2509" s="139" t="s">
        <v>1754</v>
      </c>
      <c r="G2509" s="139" t="s">
        <v>1755</v>
      </c>
    </row>
    <row r="2510" spans="1:7">
      <c r="A2510" s="139">
        <v>2509</v>
      </c>
      <c r="B2510" s="139" t="s">
        <v>4048</v>
      </c>
      <c r="C2510" s="139" t="s">
        <v>4048</v>
      </c>
      <c r="D2510" s="139" t="s">
        <v>4049</v>
      </c>
      <c r="E2510" s="139" t="s">
        <v>1511</v>
      </c>
      <c r="F2510" s="139" t="s">
        <v>1512</v>
      </c>
      <c r="G2510" s="139" t="s">
        <v>1513</v>
      </c>
    </row>
    <row r="2511" spans="1:7">
      <c r="A2511" s="139">
        <v>2510</v>
      </c>
      <c r="B2511" s="139" t="s">
        <v>4048</v>
      </c>
      <c r="C2511" s="139" t="s">
        <v>4048</v>
      </c>
      <c r="D2511" s="139" t="s">
        <v>4049</v>
      </c>
      <c r="E2511" s="139" t="s">
        <v>1879</v>
      </c>
      <c r="F2511" s="139" t="s">
        <v>1554</v>
      </c>
      <c r="G2511" s="139" t="s">
        <v>1880</v>
      </c>
    </row>
    <row r="2512" spans="1:7">
      <c r="A2512" s="139">
        <v>2511</v>
      </c>
      <c r="B2512" s="139" t="s">
        <v>4048</v>
      </c>
      <c r="C2512" s="139" t="s">
        <v>4050</v>
      </c>
      <c r="D2512" s="139" t="s">
        <v>4051</v>
      </c>
      <c r="E2512" s="139" t="s">
        <v>204</v>
      </c>
      <c r="F2512" s="139" t="s">
        <v>205</v>
      </c>
      <c r="G2512" s="139" t="s">
        <v>1805</v>
      </c>
    </row>
    <row r="2513" spans="1:7">
      <c r="A2513" s="139">
        <v>2512</v>
      </c>
      <c r="B2513" s="139" t="s">
        <v>4048</v>
      </c>
      <c r="C2513" s="139" t="s">
        <v>4050</v>
      </c>
      <c r="D2513" s="139" t="s">
        <v>4051</v>
      </c>
      <c r="E2513" s="139" t="s">
        <v>1753</v>
      </c>
      <c r="F2513" s="139" t="s">
        <v>1754</v>
      </c>
      <c r="G2513" s="139" t="s">
        <v>1755</v>
      </c>
    </row>
    <row r="2514" spans="1:7">
      <c r="A2514" s="139">
        <v>2513</v>
      </c>
      <c r="B2514" s="139" t="s">
        <v>4048</v>
      </c>
      <c r="C2514" s="139" t="s">
        <v>4050</v>
      </c>
      <c r="D2514" s="139" t="s">
        <v>4051</v>
      </c>
      <c r="E2514" s="139" t="s">
        <v>206</v>
      </c>
      <c r="F2514" s="139" t="s">
        <v>207</v>
      </c>
      <c r="G2514" s="139" t="s">
        <v>1805</v>
      </c>
    </row>
    <row r="2515" spans="1:7">
      <c r="A2515" s="139">
        <v>2514</v>
      </c>
      <c r="B2515" s="139" t="s">
        <v>4048</v>
      </c>
      <c r="C2515" s="139" t="s">
        <v>4050</v>
      </c>
      <c r="D2515" s="139" t="s">
        <v>4051</v>
      </c>
      <c r="E2515" s="139" t="s">
        <v>208</v>
      </c>
      <c r="F2515" s="139" t="s">
        <v>209</v>
      </c>
      <c r="G2515" s="139" t="s">
        <v>1805</v>
      </c>
    </row>
    <row r="2516" spans="1:7">
      <c r="A2516" s="139">
        <v>2515</v>
      </c>
      <c r="B2516" s="139" t="s">
        <v>4048</v>
      </c>
      <c r="C2516" s="139" t="s">
        <v>4050</v>
      </c>
      <c r="D2516" s="139" t="s">
        <v>4051</v>
      </c>
      <c r="E2516" s="139" t="s">
        <v>2172</v>
      </c>
      <c r="F2516" s="139" t="s">
        <v>2173</v>
      </c>
      <c r="G2516" s="139" t="s">
        <v>2090</v>
      </c>
    </row>
    <row r="2517" spans="1:7">
      <c r="A2517" s="139">
        <v>2516</v>
      </c>
      <c r="B2517" s="139" t="s">
        <v>4048</v>
      </c>
      <c r="C2517" s="139" t="s">
        <v>4050</v>
      </c>
      <c r="D2517" s="139" t="s">
        <v>4051</v>
      </c>
      <c r="E2517" s="139" t="s">
        <v>1630</v>
      </c>
      <c r="F2517" s="139" t="s">
        <v>1561</v>
      </c>
      <c r="G2517" s="139" t="s">
        <v>1631</v>
      </c>
    </row>
    <row r="2518" spans="1:7">
      <c r="A2518" s="139">
        <v>2517</v>
      </c>
      <c r="B2518" s="139" t="s">
        <v>4048</v>
      </c>
      <c r="C2518" s="139" t="s">
        <v>4050</v>
      </c>
      <c r="D2518" s="139" t="s">
        <v>4051</v>
      </c>
      <c r="E2518" s="139" t="s">
        <v>210</v>
      </c>
      <c r="F2518" s="139" t="s">
        <v>211</v>
      </c>
      <c r="G2518" s="139" t="s">
        <v>1805</v>
      </c>
    </row>
    <row r="2519" spans="1:7">
      <c r="A2519" s="139">
        <v>2518</v>
      </c>
      <c r="B2519" s="139" t="s">
        <v>4048</v>
      </c>
      <c r="C2519" s="139" t="s">
        <v>4050</v>
      </c>
      <c r="D2519" s="139" t="s">
        <v>4051</v>
      </c>
      <c r="E2519" s="139" t="s">
        <v>1511</v>
      </c>
      <c r="F2519" s="139" t="s">
        <v>1512</v>
      </c>
      <c r="G2519" s="139" t="s">
        <v>1513</v>
      </c>
    </row>
    <row r="2520" spans="1:7">
      <c r="A2520" s="139">
        <v>2519</v>
      </c>
      <c r="B2520" s="139" t="s">
        <v>4048</v>
      </c>
      <c r="C2520" s="139" t="s">
        <v>4050</v>
      </c>
      <c r="D2520" s="139" t="s">
        <v>4051</v>
      </c>
      <c r="E2520" s="139" t="s">
        <v>2616</v>
      </c>
      <c r="F2520" s="139" t="s">
        <v>2617</v>
      </c>
      <c r="G2520" s="139" t="s">
        <v>2120</v>
      </c>
    </row>
    <row r="2521" spans="1:7">
      <c r="A2521" s="139">
        <v>2520</v>
      </c>
      <c r="B2521" s="139" t="s">
        <v>4048</v>
      </c>
      <c r="C2521" s="139" t="s">
        <v>4050</v>
      </c>
      <c r="D2521" s="139" t="s">
        <v>4051</v>
      </c>
      <c r="E2521" s="139" t="s">
        <v>1761</v>
      </c>
      <c r="F2521" s="139" t="s">
        <v>1762</v>
      </c>
      <c r="G2521" s="139" t="s">
        <v>1763</v>
      </c>
    </row>
    <row r="2522" spans="1:7">
      <c r="A2522" s="139">
        <v>2521</v>
      </c>
      <c r="B2522" s="139" t="s">
        <v>4048</v>
      </c>
      <c r="C2522" s="139" t="s">
        <v>4050</v>
      </c>
      <c r="D2522" s="139" t="s">
        <v>4051</v>
      </c>
      <c r="E2522" s="139" t="s">
        <v>1879</v>
      </c>
      <c r="F2522" s="139" t="s">
        <v>1554</v>
      </c>
      <c r="G2522" s="139" t="s">
        <v>1880</v>
      </c>
    </row>
    <row r="2523" spans="1:7">
      <c r="A2523" s="139">
        <v>2522</v>
      </c>
      <c r="B2523" s="139" t="s">
        <v>4048</v>
      </c>
      <c r="C2523" s="139" t="s">
        <v>4052</v>
      </c>
      <c r="D2523" s="139" t="s">
        <v>4053</v>
      </c>
      <c r="E2523" s="139" t="s">
        <v>1753</v>
      </c>
      <c r="F2523" s="139" t="s">
        <v>1754</v>
      </c>
      <c r="G2523" s="139" t="s">
        <v>1755</v>
      </c>
    </row>
    <row r="2524" spans="1:7">
      <c r="A2524" s="139">
        <v>2523</v>
      </c>
      <c r="B2524" s="139" t="s">
        <v>4048</v>
      </c>
      <c r="C2524" s="139" t="s">
        <v>4052</v>
      </c>
      <c r="D2524" s="139" t="s">
        <v>4053</v>
      </c>
      <c r="E2524" s="139" t="s">
        <v>2172</v>
      </c>
      <c r="F2524" s="139" t="s">
        <v>2173</v>
      </c>
      <c r="G2524" s="139" t="s">
        <v>2090</v>
      </c>
    </row>
    <row r="2525" spans="1:7">
      <c r="A2525" s="139">
        <v>2524</v>
      </c>
      <c r="B2525" s="139" t="s">
        <v>4048</v>
      </c>
      <c r="C2525" s="139" t="s">
        <v>4052</v>
      </c>
      <c r="D2525" s="139" t="s">
        <v>4053</v>
      </c>
      <c r="E2525" s="139" t="s">
        <v>1630</v>
      </c>
      <c r="F2525" s="139" t="s">
        <v>1561</v>
      </c>
      <c r="G2525" s="139" t="s">
        <v>1631</v>
      </c>
    </row>
    <row r="2526" spans="1:7">
      <c r="A2526" s="139">
        <v>2525</v>
      </c>
      <c r="B2526" s="139" t="s">
        <v>4048</v>
      </c>
      <c r="C2526" s="139" t="s">
        <v>4052</v>
      </c>
      <c r="D2526" s="139" t="s">
        <v>4053</v>
      </c>
      <c r="E2526" s="139" t="s">
        <v>1511</v>
      </c>
      <c r="F2526" s="139" t="s">
        <v>1512</v>
      </c>
      <c r="G2526" s="139" t="s">
        <v>1513</v>
      </c>
    </row>
    <row r="2527" spans="1:7">
      <c r="A2527" s="139">
        <v>2526</v>
      </c>
      <c r="B2527" s="139" t="s">
        <v>4048</v>
      </c>
      <c r="C2527" s="139" t="s">
        <v>4052</v>
      </c>
      <c r="D2527" s="139" t="s">
        <v>4053</v>
      </c>
      <c r="E2527" s="139" t="s">
        <v>2616</v>
      </c>
      <c r="F2527" s="139" t="s">
        <v>2617</v>
      </c>
      <c r="G2527" s="139" t="s">
        <v>2120</v>
      </c>
    </row>
    <row r="2528" spans="1:7">
      <c r="A2528" s="139">
        <v>2527</v>
      </c>
      <c r="B2528" s="139" t="s">
        <v>4048</v>
      </c>
      <c r="C2528" s="139" t="s">
        <v>4052</v>
      </c>
      <c r="D2528" s="139" t="s">
        <v>4053</v>
      </c>
      <c r="E2528" s="139" t="s">
        <v>1761</v>
      </c>
      <c r="F2528" s="139" t="s">
        <v>1762</v>
      </c>
      <c r="G2528" s="139" t="s">
        <v>1763</v>
      </c>
    </row>
    <row r="2529" spans="1:7">
      <c r="A2529" s="139">
        <v>2528</v>
      </c>
      <c r="B2529" s="139" t="s">
        <v>4048</v>
      </c>
      <c r="C2529" s="139" t="s">
        <v>4052</v>
      </c>
      <c r="D2529" s="139" t="s">
        <v>4053</v>
      </c>
      <c r="E2529" s="139" t="s">
        <v>212</v>
      </c>
      <c r="F2529" s="139" t="s">
        <v>213</v>
      </c>
      <c r="G2529" s="139" t="s">
        <v>1805</v>
      </c>
    </row>
    <row r="2530" spans="1:7">
      <c r="A2530" s="139">
        <v>2529</v>
      </c>
      <c r="B2530" s="139" t="s">
        <v>4048</v>
      </c>
      <c r="C2530" s="139" t="s">
        <v>4052</v>
      </c>
      <c r="D2530" s="139" t="s">
        <v>4053</v>
      </c>
      <c r="E2530" s="139" t="s">
        <v>1879</v>
      </c>
      <c r="F2530" s="139" t="s">
        <v>1554</v>
      </c>
      <c r="G2530" s="139" t="s">
        <v>1880</v>
      </c>
    </row>
    <row r="2531" spans="1:7">
      <c r="A2531" s="139">
        <v>2530</v>
      </c>
      <c r="B2531" s="139" t="s">
        <v>4048</v>
      </c>
      <c r="C2531" s="139" t="s">
        <v>4052</v>
      </c>
      <c r="D2531" s="139" t="s">
        <v>4053</v>
      </c>
      <c r="E2531" s="139" t="s">
        <v>214</v>
      </c>
      <c r="F2531" s="139" t="s">
        <v>1814</v>
      </c>
      <c r="G2531" s="139" t="s">
        <v>1805</v>
      </c>
    </row>
    <row r="2532" spans="1:7">
      <c r="A2532" s="139">
        <v>2531</v>
      </c>
      <c r="B2532" s="139" t="s">
        <v>4048</v>
      </c>
      <c r="C2532" s="139" t="s">
        <v>4054</v>
      </c>
      <c r="D2532" s="139" t="s">
        <v>4055</v>
      </c>
      <c r="E2532" s="139" t="s">
        <v>1753</v>
      </c>
      <c r="F2532" s="139" t="s">
        <v>1754</v>
      </c>
      <c r="G2532" s="139" t="s">
        <v>1755</v>
      </c>
    </row>
    <row r="2533" spans="1:7">
      <c r="A2533" s="139">
        <v>2532</v>
      </c>
      <c r="B2533" s="139" t="s">
        <v>4048</v>
      </c>
      <c r="C2533" s="139" t="s">
        <v>4054</v>
      </c>
      <c r="D2533" s="139" t="s">
        <v>4055</v>
      </c>
      <c r="E2533" s="139" t="s">
        <v>215</v>
      </c>
      <c r="F2533" s="139" t="s">
        <v>216</v>
      </c>
      <c r="G2533" s="139" t="s">
        <v>1805</v>
      </c>
    </row>
    <row r="2534" spans="1:7">
      <c r="A2534" s="139">
        <v>2533</v>
      </c>
      <c r="B2534" s="139" t="s">
        <v>4048</v>
      </c>
      <c r="C2534" s="139" t="s">
        <v>4054</v>
      </c>
      <c r="D2534" s="139" t="s">
        <v>4055</v>
      </c>
      <c r="E2534" s="139" t="s">
        <v>2172</v>
      </c>
      <c r="F2534" s="139" t="s">
        <v>2173</v>
      </c>
      <c r="G2534" s="139" t="s">
        <v>2090</v>
      </c>
    </row>
    <row r="2535" spans="1:7">
      <c r="A2535" s="139">
        <v>2534</v>
      </c>
      <c r="B2535" s="139" t="s">
        <v>4048</v>
      </c>
      <c r="C2535" s="139" t="s">
        <v>4054</v>
      </c>
      <c r="D2535" s="139" t="s">
        <v>4055</v>
      </c>
      <c r="E2535" s="139" t="s">
        <v>1630</v>
      </c>
      <c r="F2535" s="139" t="s">
        <v>1561</v>
      </c>
      <c r="G2535" s="139" t="s">
        <v>1631</v>
      </c>
    </row>
    <row r="2536" spans="1:7">
      <c r="A2536" s="139">
        <v>2535</v>
      </c>
      <c r="B2536" s="139" t="s">
        <v>4048</v>
      </c>
      <c r="C2536" s="139" t="s">
        <v>4054</v>
      </c>
      <c r="D2536" s="139" t="s">
        <v>4055</v>
      </c>
      <c r="E2536" s="139" t="s">
        <v>1511</v>
      </c>
      <c r="F2536" s="139" t="s">
        <v>1512</v>
      </c>
      <c r="G2536" s="139" t="s">
        <v>1513</v>
      </c>
    </row>
    <row r="2537" spans="1:7">
      <c r="A2537" s="139">
        <v>2536</v>
      </c>
      <c r="B2537" s="139" t="s">
        <v>4048</v>
      </c>
      <c r="C2537" s="139" t="s">
        <v>4054</v>
      </c>
      <c r="D2537" s="139" t="s">
        <v>4055</v>
      </c>
      <c r="E2537" s="139" t="s">
        <v>2616</v>
      </c>
      <c r="F2537" s="139" t="s">
        <v>2617</v>
      </c>
      <c r="G2537" s="139" t="s">
        <v>2120</v>
      </c>
    </row>
    <row r="2538" spans="1:7">
      <c r="A2538" s="139">
        <v>2537</v>
      </c>
      <c r="B2538" s="139" t="s">
        <v>4048</v>
      </c>
      <c r="C2538" s="139" t="s">
        <v>4054</v>
      </c>
      <c r="D2538" s="139" t="s">
        <v>4055</v>
      </c>
      <c r="E2538" s="139" t="s">
        <v>1761</v>
      </c>
      <c r="F2538" s="139" t="s">
        <v>1762</v>
      </c>
      <c r="G2538" s="139" t="s">
        <v>1763</v>
      </c>
    </row>
    <row r="2539" spans="1:7">
      <c r="A2539" s="139">
        <v>2538</v>
      </c>
      <c r="B2539" s="139" t="s">
        <v>4048</v>
      </c>
      <c r="C2539" s="139" t="s">
        <v>4054</v>
      </c>
      <c r="D2539" s="139" t="s">
        <v>4055</v>
      </c>
      <c r="E2539" s="139" t="s">
        <v>1879</v>
      </c>
      <c r="F2539" s="139" t="s">
        <v>1554</v>
      </c>
      <c r="G2539" s="139" t="s">
        <v>1880</v>
      </c>
    </row>
    <row r="2540" spans="1:7">
      <c r="A2540" s="139">
        <v>2539</v>
      </c>
      <c r="B2540" s="139" t="s">
        <v>4048</v>
      </c>
      <c r="C2540" s="139" t="s">
        <v>4056</v>
      </c>
      <c r="D2540" s="139" t="s">
        <v>4057</v>
      </c>
      <c r="E2540" s="139" t="s">
        <v>1753</v>
      </c>
      <c r="F2540" s="139" t="s">
        <v>1754</v>
      </c>
      <c r="G2540" s="139" t="s">
        <v>1755</v>
      </c>
    </row>
    <row r="2541" spans="1:7">
      <c r="A2541" s="139">
        <v>2540</v>
      </c>
      <c r="B2541" s="139" t="s">
        <v>4048</v>
      </c>
      <c r="C2541" s="139" t="s">
        <v>4056</v>
      </c>
      <c r="D2541" s="139" t="s">
        <v>4057</v>
      </c>
      <c r="E2541" s="139" t="s">
        <v>2172</v>
      </c>
      <c r="F2541" s="139" t="s">
        <v>2173</v>
      </c>
      <c r="G2541" s="139" t="s">
        <v>2090</v>
      </c>
    </row>
    <row r="2542" spans="1:7">
      <c r="A2542" s="139">
        <v>2541</v>
      </c>
      <c r="B2542" s="139" t="s">
        <v>4048</v>
      </c>
      <c r="C2542" s="139" t="s">
        <v>4056</v>
      </c>
      <c r="D2542" s="139" t="s">
        <v>4057</v>
      </c>
      <c r="E2542" s="139" t="s">
        <v>1630</v>
      </c>
      <c r="F2542" s="139" t="s">
        <v>1561</v>
      </c>
      <c r="G2542" s="139" t="s">
        <v>1631</v>
      </c>
    </row>
    <row r="2543" spans="1:7">
      <c r="A2543" s="139">
        <v>2542</v>
      </c>
      <c r="B2543" s="139" t="s">
        <v>4048</v>
      </c>
      <c r="C2543" s="139" t="s">
        <v>4056</v>
      </c>
      <c r="D2543" s="139" t="s">
        <v>4057</v>
      </c>
      <c r="E2543" s="139" t="s">
        <v>217</v>
      </c>
      <c r="F2543" s="139" t="s">
        <v>218</v>
      </c>
      <c r="G2543" s="139" t="s">
        <v>1805</v>
      </c>
    </row>
    <row r="2544" spans="1:7">
      <c r="A2544" s="139">
        <v>2543</v>
      </c>
      <c r="B2544" s="139" t="s">
        <v>4048</v>
      </c>
      <c r="C2544" s="139" t="s">
        <v>4056</v>
      </c>
      <c r="D2544" s="139" t="s">
        <v>4057</v>
      </c>
      <c r="E2544" s="139" t="s">
        <v>1511</v>
      </c>
      <c r="F2544" s="139" t="s">
        <v>1512</v>
      </c>
      <c r="G2544" s="139" t="s">
        <v>1513</v>
      </c>
    </row>
    <row r="2545" spans="1:7">
      <c r="A2545" s="139">
        <v>2544</v>
      </c>
      <c r="B2545" s="139" t="s">
        <v>4048</v>
      </c>
      <c r="C2545" s="139" t="s">
        <v>4056</v>
      </c>
      <c r="D2545" s="139" t="s">
        <v>4057</v>
      </c>
      <c r="E2545" s="139" t="s">
        <v>2616</v>
      </c>
      <c r="F2545" s="139" t="s">
        <v>2617</v>
      </c>
      <c r="G2545" s="139" t="s">
        <v>2120</v>
      </c>
    </row>
    <row r="2546" spans="1:7">
      <c r="A2546" s="139">
        <v>2545</v>
      </c>
      <c r="B2546" s="139" t="s">
        <v>4048</v>
      </c>
      <c r="C2546" s="139" t="s">
        <v>4056</v>
      </c>
      <c r="D2546" s="139" t="s">
        <v>4057</v>
      </c>
      <c r="E2546" s="139" t="s">
        <v>1761</v>
      </c>
      <c r="F2546" s="139" t="s">
        <v>1762</v>
      </c>
      <c r="G2546" s="139" t="s">
        <v>1763</v>
      </c>
    </row>
    <row r="2547" spans="1:7">
      <c r="A2547" s="139">
        <v>2546</v>
      </c>
      <c r="B2547" s="139" t="s">
        <v>4048</v>
      </c>
      <c r="C2547" s="139" t="s">
        <v>4056</v>
      </c>
      <c r="D2547" s="139" t="s">
        <v>4057</v>
      </c>
      <c r="E2547" s="139" t="s">
        <v>1879</v>
      </c>
      <c r="F2547" s="139" t="s">
        <v>1554</v>
      </c>
      <c r="G2547" s="139" t="s">
        <v>1880</v>
      </c>
    </row>
    <row r="2548" spans="1:7">
      <c r="A2548" s="139">
        <v>2547</v>
      </c>
      <c r="B2548" s="139" t="s">
        <v>4048</v>
      </c>
      <c r="C2548" s="139" t="s">
        <v>4058</v>
      </c>
      <c r="D2548" s="139" t="s">
        <v>4059</v>
      </c>
      <c r="E2548" s="139" t="s">
        <v>219</v>
      </c>
      <c r="F2548" s="139" t="s">
        <v>220</v>
      </c>
      <c r="G2548" s="139" t="s">
        <v>1805</v>
      </c>
    </row>
    <row r="2549" spans="1:7">
      <c r="A2549" s="139">
        <v>2548</v>
      </c>
      <c r="B2549" s="139" t="s">
        <v>4048</v>
      </c>
      <c r="C2549" s="139" t="s">
        <v>4058</v>
      </c>
      <c r="D2549" s="139" t="s">
        <v>4059</v>
      </c>
      <c r="E2549" s="139" t="s">
        <v>221</v>
      </c>
      <c r="F2549" s="139" t="s">
        <v>222</v>
      </c>
      <c r="G2549" s="139" t="s">
        <v>1805</v>
      </c>
    </row>
    <row r="2550" spans="1:7">
      <c r="A2550" s="139">
        <v>2549</v>
      </c>
      <c r="B2550" s="139" t="s">
        <v>4048</v>
      </c>
      <c r="C2550" s="139" t="s">
        <v>4058</v>
      </c>
      <c r="D2550" s="139" t="s">
        <v>4059</v>
      </c>
      <c r="E2550" s="139" t="s">
        <v>1753</v>
      </c>
      <c r="F2550" s="139" t="s">
        <v>1754</v>
      </c>
      <c r="G2550" s="139" t="s">
        <v>1755</v>
      </c>
    </row>
    <row r="2551" spans="1:7">
      <c r="A2551" s="139">
        <v>2550</v>
      </c>
      <c r="B2551" s="139" t="s">
        <v>4048</v>
      </c>
      <c r="C2551" s="139" t="s">
        <v>4058</v>
      </c>
      <c r="D2551" s="139" t="s">
        <v>4059</v>
      </c>
      <c r="E2551" s="139" t="s">
        <v>223</v>
      </c>
      <c r="F2551" s="139" t="s">
        <v>224</v>
      </c>
      <c r="G2551" s="139" t="s">
        <v>1805</v>
      </c>
    </row>
    <row r="2552" spans="1:7">
      <c r="A2552" s="139">
        <v>2551</v>
      </c>
      <c r="B2552" s="139" t="s">
        <v>4048</v>
      </c>
      <c r="C2552" s="139" t="s">
        <v>4058</v>
      </c>
      <c r="D2552" s="139" t="s">
        <v>4059</v>
      </c>
      <c r="E2552" s="139" t="s">
        <v>225</v>
      </c>
      <c r="F2552" s="139" t="s">
        <v>226</v>
      </c>
      <c r="G2552" s="139" t="s">
        <v>1805</v>
      </c>
    </row>
    <row r="2553" spans="1:7">
      <c r="A2553" s="139">
        <v>2552</v>
      </c>
      <c r="B2553" s="139" t="s">
        <v>4048</v>
      </c>
      <c r="C2553" s="139" t="s">
        <v>4058</v>
      </c>
      <c r="D2553" s="139" t="s">
        <v>4059</v>
      </c>
      <c r="E2553" s="139" t="s">
        <v>2172</v>
      </c>
      <c r="F2553" s="139" t="s">
        <v>2173</v>
      </c>
      <c r="G2553" s="139" t="s">
        <v>2090</v>
      </c>
    </row>
    <row r="2554" spans="1:7">
      <c r="A2554" s="139">
        <v>2553</v>
      </c>
      <c r="B2554" s="139" t="s">
        <v>4048</v>
      </c>
      <c r="C2554" s="139" t="s">
        <v>4058</v>
      </c>
      <c r="D2554" s="139" t="s">
        <v>4059</v>
      </c>
      <c r="E2554" s="139" t="s">
        <v>227</v>
      </c>
      <c r="F2554" s="139" t="s">
        <v>228</v>
      </c>
      <c r="G2554" s="139" t="s">
        <v>1805</v>
      </c>
    </row>
    <row r="2555" spans="1:7">
      <c r="A2555" s="139">
        <v>2554</v>
      </c>
      <c r="B2555" s="139" t="s">
        <v>4048</v>
      </c>
      <c r="C2555" s="139" t="s">
        <v>4058</v>
      </c>
      <c r="D2555" s="139" t="s">
        <v>4059</v>
      </c>
      <c r="E2555" s="139" t="s">
        <v>229</v>
      </c>
      <c r="F2555" s="139" t="s">
        <v>230</v>
      </c>
      <c r="G2555" s="139" t="s">
        <v>1805</v>
      </c>
    </row>
    <row r="2556" spans="1:7">
      <c r="A2556" s="139">
        <v>2555</v>
      </c>
      <c r="B2556" s="139" t="s">
        <v>4048</v>
      </c>
      <c r="C2556" s="139" t="s">
        <v>4058</v>
      </c>
      <c r="D2556" s="139" t="s">
        <v>4059</v>
      </c>
      <c r="E2556" s="139" t="s">
        <v>231</v>
      </c>
      <c r="F2556" s="139" t="s">
        <v>232</v>
      </c>
      <c r="G2556" s="139" t="s">
        <v>1805</v>
      </c>
    </row>
    <row r="2557" spans="1:7">
      <c r="A2557" s="139">
        <v>2556</v>
      </c>
      <c r="B2557" s="139" t="s">
        <v>4048</v>
      </c>
      <c r="C2557" s="139" t="s">
        <v>4058</v>
      </c>
      <c r="D2557" s="139" t="s">
        <v>4059</v>
      </c>
      <c r="E2557" s="139" t="s">
        <v>1630</v>
      </c>
      <c r="F2557" s="139" t="s">
        <v>1561</v>
      </c>
      <c r="G2557" s="139" t="s">
        <v>1631</v>
      </c>
    </row>
    <row r="2558" spans="1:7">
      <c r="A2558" s="139">
        <v>2557</v>
      </c>
      <c r="B2558" s="139" t="s">
        <v>4048</v>
      </c>
      <c r="C2558" s="139" t="s">
        <v>4058</v>
      </c>
      <c r="D2558" s="139" t="s">
        <v>4059</v>
      </c>
      <c r="E2558" s="139" t="s">
        <v>1511</v>
      </c>
      <c r="F2558" s="139" t="s">
        <v>1512</v>
      </c>
      <c r="G2558" s="139" t="s">
        <v>1513</v>
      </c>
    </row>
    <row r="2559" spans="1:7">
      <c r="A2559" s="139">
        <v>2558</v>
      </c>
      <c r="B2559" s="139" t="s">
        <v>4048</v>
      </c>
      <c r="C2559" s="139" t="s">
        <v>4058</v>
      </c>
      <c r="D2559" s="139" t="s">
        <v>4059</v>
      </c>
      <c r="E2559" s="139" t="s">
        <v>2616</v>
      </c>
      <c r="F2559" s="139" t="s">
        <v>2617</v>
      </c>
      <c r="G2559" s="139" t="s">
        <v>2120</v>
      </c>
    </row>
    <row r="2560" spans="1:7">
      <c r="A2560" s="139">
        <v>2559</v>
      </c>
      <c r="B2560" s="139" t="s">
        <v>4048</v>
      </c>
      <c r="C2560" s="139" t="s">
        <v>4058</v>
      </c>
      <c r="D2560" s="139" t="s">
        <v>4059</v>
      </c>
      <c r="E2560" s="139" t="s">
        <v>233</v>
      </c>
      <c r="F2560" s="139" t="s">
        <v>234</v>
      </c>
      <c r="G2560" s="139" t="s">
        <v>1805</v>
      </c>
    </row>
    <row r="2561" spans="1:7">
      <c r="A2561" s="139">
        <v>2560</v>
      </c>
      <c r="B2561" s="139" t="s">
        <v>4048</v>
      </c>
      <c r="C2561" s="139" t="s">
        <v>4058</v>
      </c>
      <c r="D2561" s="139" t="s">
        <v>4059</v>
      </c>
      <c r="E2561" s="139" t="s">
        <v>1761</v>
      </c>
      <c r="F2561" s="139" t="s">
        <v>1762</v>
      </c>
      <c r="G2561" s="139" t="s">
        <v>1763</v>
      </c>
    </row>
    <row r="2562" spans="1:7">
      <c r="A2562" s="139">
        <v>2561</v>
      </c>
      <c r="B2562" s="139" t="s">
        <v>4048</v>
      </c>
      <c r="C2562" s="139" t="s">
        <v>4058</v>
      </c>
      <c r="D2562" s="139" t="s">
        <v>4059</v>
      </c>
      <c r="E2562" s="139" t="s">
        <v>235</v>
      </c>
      <c r="F2562" s="139" t="s">
        <v>236</v>
      </c>
      <c r="G2562" s="139" t="s">
        <v>1805</v>
      </c>
    </row>
    <row r="2563" spans="1:7">
      <c r="A2563" s="139">
        <v>2562</v>
      </c>
      <c r="B2563" s="139" t="s">
        <v>4048</v>
      </c>
      <c r="C2563" s="139" t="s">
        <v>4058</v>
      </c>
      <c r="D2563" s="139" t="s">
        <v>4059</v>
      </c>
      <c r="E2563" s="139" t="s">
        <v>237</v>
      </c>
      <c r="F2563" s="139" t="s">
        <v>238</v>
      </c>
      <c r="G2563" s="139" t="s">
        <v>239</v>
      </c>
    </row>
    <row r="2564" spans="1:7">
      <c r="A2564" s="139">
        <v>2563</v>
      </c>
      <c r="B2564" s="139" t="s">
        <v>4048</v>
      </c>
      <c r="C2564" s="139" t="s">
        <v>4058</v>
      </c>
      <c r="D2564" s="139" t="s">
        <v>4059</v>
      </c>
      <c r="E2564" s="139" t="s">
        <v>1879</v>
      </c>
      <c r="F2564" s="139" t="s">
        <v>1554</v>
      </c>
      <c r="G2564" s="139" t="s">
        <v>1880</v>
      </c>
    </row>
    <row r="2565" spans="1:7">
      <c r="A2565" s="139">
        <v>2564</v>
      </c>
      <c r="B2565" s="139" t="s">
        <v>4048</v>
      </c>
      <c r="C2565" s="139" t="s">
        <v>4060</v>
      </c>
      <c r="D2565" s="139" t="s">
        <v>4061</v>
      </c>
      <c r="E2565" s="139" t="s">
        <v>1753</v>
      </c>
      <c r="F2565" s="139" t="s">
        <v>1754</v>
      </c>
      <c r="G2565" s="139" t="s">
        <v>1755</v>
      </c>
    </row>
    <row r="2566" spans="1:7">
      <c r="A2566" s="139">
        <v>2565</v>
      </c>
      <c r="B2566" s="139" t="s">
        <v>4048</v>
      </c>
      <c r="C2566" s="139" t="s">
        <v>4060</v>
      </c>
      <c r="D2566" s="139" t="s">
        <v>4061</v>
      </c>
      <c r="E2566" s="139" t="s">
        <v>2172</v>
      </c>
      <c r="F2566" s="139" t="s">
        <v>2173</v>
      </c>
      <c r="G2566" s="139" t="s">
        <v>2090</v>
      </c>
    </row>
    <row r="2567" spans="1:7">
      <c r="A2567" s="139">
        <v>2566</v>
      </c>
      <c r="B2567" s="139" t="s">
        <v>4048</v>
      </c>
      <c r="C2567" s="139" t="s">
        <v>4060</v>
      </c>
      <c r="D2567" s="139" t="s">
        <v>4061</v>
      </c>
      <c r="E2567" s="139" t="s">
        <v>1630</v>
      </c>
      <c r="F2567" s="139" t="s">
        <v>1561</v>
      </c>
      <c r="G2567" s="139" t="s">
        <v>1631</v>
      </c>
    </row>
    <row r="2568" spans="1:7">
      <c r="A2568" s="139">
        <v>2567</v>
      </c>
      <c r="B2568" s="139" t="s">
        <v>4048</v>
      </c>
      <c r="C2568" s="139" t="s">
        <v>4060</v>
      </c>
      <c r="D2568" s="139" t="s">
        <v>4061</v>
      </c>
      <c r="E2568" s="139" t="s">
        <v>1511</v>
      </c>
      <c r="F2568" s="139" t="s">
        <v>1512</v>
      </c>
      <c r="G2568" s="139" t="s">
        <v>1513</v>
      </c>
    </row>
    <row r="2569" spans="1:7">
      <c r="A2569" s="139">
        <v>2568</v>
      </c>
      <c r="B2569" s="139" t="s">
        <v>4048</v>
      </c>
      <c r="C2569" s="139" t="s">
        <v>4060</v>
      </c>
      <c r="D2569" s="139" t="s">
        <v>4061</v>
      </c>
      <c r="E2569" s="139" t="s">
        <v>2616</v>
      </c>
      <c r="F2569" s="139" t="s">
        <v>2617</v>
      </c>
      <c r="G2569" s="139" t="s">
        <v>2120</v>
      </c>
    </row>
    <row r="2570" spans="1:7">
      <c r="A2570" s="139">
        <v>2569</v>
      </c>
      <c r="B2570" s="139" t="s">
        <v>4048</v>
      </c>
      <c r="C2570" s="139" t="s">
        <v>4060</v>
      </c>
      <c r="D2570" s="139" t="s">
        <v>4061</v>
      </c>
      <c r="E2570" s="139" t="s">
        <v>1761</v>
      </c>
      <c r="F2570" s="139" t="s">
        <v>1762</v>
      </c>
      <c r="G2570" s="139" t="s">
        <v>1763</v>
      </c>
    </row>
    <row r="2571" spans="1:7">
      <c r="A2571" s="139">
        <v>2570</v>
      </c>
      <c r="B2571" s="139" t="s">
        <v>4048</v>
      </c>
      <c r="C2571" s="139" t="s">
        <v>4060</v>
      </c>
      <c r="D2571" s="139" t="s">
        <v>4061</v>
      </c>
      <c r="E2571" s="139" t="s">
        <v>1879</v>
      </c>
      <c r="F2571" s="139" t="s">
        <v>1554</v>
      </c>
      <c r="G2571" s="139" t="s">
        <v>1880</v>
      </c>
    </row>
    <row r="2572" spans="1:7">
      <c r="A2572" s="139">
        <v>2571</v>
      </c>
      <c r="B2572" s="139" t="s">
        <v>4048</v>
      </c>
      <c r="C2572" s="139" t="s">
        <v>4062</v>
      </c>
      <c r="D2572" s="139" t="s">
        <v>4063</v>
      </c>
      <c r="E2572" s="139" t="s">
        <v>1753</v>
      </c>
      <c r="F2572" s="139" t="s">
        <v>1754</v>
      </c>
      <c r="G2572" s="139" t="s">
        <v>1755</v>
      </c>
    </row>
    <row r="2573" spans="1:7">
      <c r="A2573" s="139">
        <v>2572</v>
      </c>
      <c r="B2573" s="139" t="s">
        <v>4048</v>
      </c>
      <c r="C2573" s="139" t="s">
        <v>4062</v>
      </c>
      <c r="D2573" s="139" t="s">
        <v>4063</v>
      </c>
      <c r="E2573" s="139" t="s">
        <v>2172</v>
      </c>
      <c r="F2573" s="139" t="s">
        <v>2173</v>
      </c>
      <c r="G2573" s="139" t="s">
        <v>2090</v>
      </c>
    </row>
    <row r="2574" spans="1:7">
      <c r="A2574" s="139">
        <v>2573</v>
      </c>
      <c r="B2574" s="139" t="s">
        <v>4048</v>
      </c>
      <c r="C2574" s="139" t="s">
        <v>4062</v>
      </c>
      <c r="D2574" s="139" t="s">
        <v>4063</v>
      </c>
      <c r="E2574" s="139" t="s">
        <v>1630</v>
      </c>
      <c r="F2574" s="139" t="s">
        <v>1561</v>
      </c>
      <c r="G2574" s="139" t="s">
        <v>1631</v>
      </c>
    </row>
    <row r="2575" spans="1:7">
      <c r="A2575" s="139">
        <v>2574</v>
      </c>
      <c r="B2575" s="139" t="s">
        <v>4048</v>
      </c>
      <c r="C2575" s="139" t="s">
        <v>4062</v>
      </c>
      <c r="D2575" s="139" t="s">
        <v>4063</v>
      </c>
      <c r="E2575" s="139" t="s">
        <v>240</v>
      </c>
      <c r="F2575" s="139" t="s">
        <v>241</v>
      </c>
      <c r="G2575" s="139" t="s">
        <v>242</v>
      </c>
    </row>
    <row r="2576" spans="1:7">
      <c r="A2576" s="139">
        <v>2575</v>
      </c>
      <c r="B2576" s="139" t="s">
        <v>4048</v>
      </c>
      <c r="C2576" s="139" t="s">
        <v>4062</v>
      </c>
      <c r="D2576" s="139" t="s">
        <v>4063</v>
      </c>
      <c r="E2576" s="139" t="s">
        <v>1511</v>
      </c>
      <c r="F2576" s="139" t="s">
        <v>1512</v>
      </c>
      <c r="G2576" s="139" t="s">
        <v>1513</v>
      </c>
    </row>
    <row r="2577" spans="1:7">
      <c r="A2577" s="139">
        <v>2576</v>
      </c>
      <c r="B2577" s="139" t="s">
        <v>4048</v>
      </c>
      <c r="C2577" s="139" t="s">
        <v>4062</v>
      </c>
      <c r="D2577" s="139" t="s">
        <v>4063</v>
      </c>
      <c r="E2577" s="139" t="s">
        <v>243</v>
      </c>
      <c r="F2577" s="139" t="s">
        <v>244</v>
      </c>
      <c r="G2577" s="139" t="s">
        <v>1805</v>
      </c>
    </row>
    <row r="2578" spans="1:7">
      <c r="A2578" s="139">
        <v>2577</v>
      </c>
      <c r="B2578" s="139" t="s">
        <v>4048</v>
      </c>
      <c r="C2578" s="139" t="s">
        <v>4062</v>
      </c>
      <c r="D2578" s="139" t="s">
        <v>4063</v>
      </c>
      <c r="E2578" s="139" t="s">
        <v>2616</v>
      </c>
      <c r="F2578" s="139" t="s">
        <v>2617</v>
      </c>
      <c r="G2578" s="139" t="s">
        <v>2120</v>
      </c>
    </row>
    <row r="2579" spans="1:7">
      <c r="A2579" s="139">
        <v>2578</v>
      </c>
      <c r="B2579" s="139" t="s">
        <v>4048</v>
      </c>
      <c r="C2579" s="139" t="s">
        <v>4062</v>
      </c>
      <c r="D2579" s="139" t="s">
        <v>4063</v>
      </c>
      <c r="E2579" s="139" t="s">
        <v>245</v>
      </c>
      <c r="F2579" s="139" t="s">
        <v>246</v>
      </c>
      <c r="G2579" s="139" t="s">
        <v>1805</v>
      </c>
    </row>
    <row r="2580" spans="1:7">
      <c r="A2580" s="139">
        <v>2579</v>
      </c>
      <c r="B2580" s="139" t="s">
        <v>4048</v>
      </c>
      <c r="C2580" s="139" t="s">
        <v>4062</v>
      </c>
      <c r="D2580" s="139" t="s">
        <v>4063</v>
      </c>
      <c r="E2580" s="139" t="s">
        <v>1761</v>
      </c>
      <c r="F2580" s="139" t="s">
        <v>1762</v>
      </c>
      <c r="G2580" s="139" t="s">
        <v>1763</v>
      </c>
    </row>
    <row r="2581" spans="1:7">
      <c r="A2581" s="139">
        <v>2580</v>
      </c>
      <c r="B2581" s="139" t="s">
        <v>4048</v>
      </c>
      <c r="C2581" s="139" t="s">
        <v>4062</v>
      </c>
      <c r="D2581" s="139" t="s">
        <v>4063</v>
      </c>
      <c r="E2581" s="139" t="s">
        <v>1879</v>
      </c>
      <c r="F2581" s="139" t="s">
        <v>1554</v>
      </c>
      <c r="G2581" s="139" t="s">
        <v>1880</v>
      </c>
    </row>
    <row r="2582" spans="1:7">
      <c r="A2582" s="139">
        <v>2581</v>
      </c>
      <c r="B2582" s="139" t="s">
        <v>4048</v>
      </c>
      <c r="C2582" s="139" t="s">
        <v>4064</v>
      </c>
      <c r="D2582" s="139" t="s">
        <v>4065</v>
      </c>
      <c r="E2582" s="139" t="s">
        <v>1753</v>
      </c>
      <c r="F2582" s="139" t="s">
        <v>1754</v>
      </c>
      <c r="G2582" s="139" t="s">
        <v>1755</v>
      </c>
    </row>
    <row r="2583" spans="1:7">
      <c r="A2583" s="139">
        <v>2582</v>
      </c>
      <c r="B2583" s="139" t="s">
        <v>4048</v>
      </c>
      <c r="C2583" s="139" t="s">
        <v>4064</v>
      </c>
      <c r="D2583" s="139" t="s">
        <v>4065</v>
      </c>
      <c r="E2583" s="139" t="s">
        <v>247</v>
      </c>
      <c r="F2583" s="139" t="s">
        <v>248</v>
      </c>
      <c r="G2583" s="139" t="s">
        <v>1805</v>
      </c>
    </row>
    <row r="2584" spans="1:7">
      <c r="A2584" s="139">
        <v>2583</v>
      </c>
      <c r="B2584" s="139" t="s">
        <v>4048</v>
      </c>
      <c r="C2584" s="139" t="s">
        <v>4064</v>
      </c>
      <c r="D2584" s="139" t="s">
        <v>4065</v>
      </c>
      <c r="E2584" s="139" t="s">
        <v>2172</v>
      </c>
      <c r="F2584" s="139" t="s">
        <v>2173</v>
      </c>
      <c r="G2584" s="139" t="s">
        <v>2090</v>
      </c>
    </row>
    <row r="2585" spans="1:7">
      <c r="A2585" s="139">
        <v>2584</v>
      </c>
      <c r="B2585" s="139" t="s">
        <v>4048</v>
      </c>
      <c r="C2585" s="139" t="s">
        <v>4064</v>
      </c>
      <c r="D2585" s="139" t="s">
        <v>4065</v>
      </c>
      <c r="E2585" s="139" t="s">
        <v>1630</v>
      </c>
      <c r="F2585" s="139" t="s">
        <v>1561</v>
      </c>
      <c r="G2585" s="139" t="s">
        <v>1631</v>
      </c>
    </row>
    <row r="2586" spans="1:7">
      <c r="A2586" s="139">
        <v>2585</v>
      </c>
      <c r="B2586" s="139" t="s">
        <v>4048</v>
      </c>
      <c r="C2586" s="139" t="s">
        <v>4064</v>
      </c>
      <c r="D2586" s="139" t="s">
        <v>4065</v>
      </c>
      <c r="E2586" s="139" t="s">
        <v>1511</v>
      </c>
      <c r="F2586" s="139" t="s">
        <v>1512</v>
      </c>
      <c r="G2586" s="139" t="s">
        <v>1513</v>
      </c>
    </row>
    <row r="2587" spans="1:7">
      <c r="A2587" s="139">
        <v>2586</v>
      </c>
      <c r="B2587" s="139" t="s">
        <v>4048</v>
      </c>
      <c r="C2587" s="139" t="s">
        <v>4064</v>
      </c>
      <c r="D2587" s="139" t="s">
        <v>4065</v>
      </c>
      <c r="E2587" s="139" t="s">
        <v>2616</v>
      </c>
      <c r="F2587" s="139" t="s">
        <v>2617</v>
      </c>
      <c r="G2587" s="139" t="s">
        <v>2120</v>
      </c>
    </row>
    <row r="2588" spans="1:7">
      <c r="A2588" s="139">
        <v>2587</v>
      </c>
      <c r="B2588" s="139" t="s">
        <v>4048</v>
      </c>
      <c r="C2588" s="139" t="s">
        <v>4064</v>
      </c>
      <c r="D2588" s="139" t="s">
        <v>4065</v>
      </c>
      <c r="E2588" s="139" t="s">
        <v>1761</v>
      </c>
      <c r="F2588" s="139" t="s">
        <v>1762</v>
      </c>
      <c r="G2588" s="139" t="s">
        <v>1763</v>
      </c>
    </row>
    <row r="2589" spans="1:7">
      <c r="A2589" s="139">
        <v>2588</v>
      </c>
      <c r="B2589" s="139" t="s">
        <v>4048</v>
      </c>
      <c r="C2589" s="139" t="s">
        <v>4064</v>
      </c>
      <c r="D2589" s="139" t="s">
        <v>4065</v>
      </c>
      <c r="E2589" s="139" t="s">
        <v>1879</v>
      </c>
      <c r="F2589" s="139" t="s">
        <v>1554</v>
      </c>
      <c r="G2589" s="139" t="s">
        <v>1880</v>
      </c>
    </row>
    <row r="2590" spans="1:7">
      <c r="A2590" s="139">
        <v>2589</v>
      </c>
      <c r="B2590" s="139" t="s">
        <v>4048</v>
      </c>
      <c r="C2590" s="139" t="s">
        <v>4066</v>
      </c>
      <c r="D2590" s="139" t="s">
        <v>4067</v>
      </c>
      <c r="E2590" s="139" t="s">
        <v>1753</v>
      </c>
      <c r="F2590" s="139" t="s">
        <v>1754</v>
      </c>
      <c r="G2590" s="139" t="s">
        <v>1755</v>
      </c>
    </row>
    <row r="2591" spans="1:7">
      <c r="A2591" s="139">
        <v>2590</v>
      </c>
      <c r="B2591" s="139" t="s">
        <v>4048</v>
      </c>
      <c r="C2591" s="139" t="s">
        <v>4066</v>
      </c>
      <c r="D2591" s="139" t="s">
        <v>4067</v>
      </c>
      <c r="E2591" s="139" t="s">
        <v>2172</v>
      </c>
      <c r="F2591" s="139" t="s">
        <v>2173</v>
      </c>
      <c r="G2591" s="139" t="s">
        <v>2090</v>
      </c>
    </row>
    <row r="2592" spans="1:7">
      <c r="A2592" s="139">
        <v>2591</v>
      </c>
      <c r="B2592" s="139" t="s">
        <v>4048</v>
      </c>
      <c r="C2592" s="139" t="s">
        <v>4066</v>
      </c>
      <c r="D2592" s="139" t="s">
        <v>4067</v>
      </c>
      <c r="E2592" s="139" t="s">
        <v>1630</v>
      </c>
      <c r="F2592" s="139" t="s">
        <v>1561</v>
      </c>
      <c r="G2592" s="139" t="s">
        <v>1631</v>
      </c>
    </row>
    <row r="2593" spans="1:7">
      <c r="A2593" s="139">
        <v>2592</v>
      </c>
      <c r="B2593" s="139" t="s">
        <v>4048</v>
      </c>
      <c r="C2593" s="139" t="s">
        <v>4066</v>
      </c>
      <c r="D2593" s="139" t="s">
        <v>4067</v>
      </c>
      <c r="E2593" s="139" t="s">
        <v>249</v>
      </c>
      <c r="F2593" s="139" t="s">
        <v>250</v>
      </c>
      <c r="G2593" s="139" t="s">
        <v>1805</v>
      </c>
    </row>
    <row r="2594" spans="1:7">
      <c r="A2594" s="139">
        <v>2593</v>
      </c>
      <c r="B2594" s="139" t="s">
        <v>4048</v>
      </c>
      <c r="C2594" s="139" t="s">
        <v>4066</v>
      </c>
      <c r="D2594" s="139" t="s">
        <v>4067</v>
      </c>
      <c r="E2594" s="139" t="s">
        <v>251</v>
      </c>
      <c r="F2594" s="139" t="s">
        <v>252</v>
      </c>
      <c r="G2594" s="139" t="s">
        <v>1805</v>
      </c>
    </row>
    <row r="2595" spans="1:7">
      <c r="A2595" s="139">
        <v>2594</v>
      </c>
      <c r="B2595" s="139" t="s">
        <v>4048</v>
      </c>
      <c r="C2595" s="139" t="s">
        <v>4066</v>
      </c>
      <c r="D2595" s="139" t="s">
        <v>4067</v>
      </c>
      <c r="E2595" s="139" t="s">
        <v>253</v>
      </c>
      <c r="F2595" s="139" t="s">
        <v>254</v>
      </c>
      <c r="G2595" s="139" t="s">
        <v>1805</v>
      </c>
    </row>
    <row r="2596" spans="1:7">
      <c r="A2596" s="139">
        <v>2595</v>
      </c>
      <c r="B2596" s="139" t="s">
        <v>4048</v>
      </c>
      <c r="C2596" s="139" t="s">
        <v>4066</v>
      </c>
      <c r="D2596" s="139" t="s">
        <v>4067</v>
      </c>
      <c r="E2596" s="139" t="s">
        <v>255</v>
      </c>
      <c r="F2596" s="139" t="s">
        <v>256</v>
      </c>
      <c r="G2596" s="139" t="s">
        <v>1805</v>
      </c>
    </row>
    <row r="2597" spans="1:7">
      <c r="A2597" s="139">
        <v>2596</v>
      </c>
      <c r="B2597" s="139" t="s">
        <v>4048</v>
      </c>
      <c r="C2597" s="139" t="s">
        <v>4066</v>
      </c>
      <c r="D2597" s="139" t="s">
        <v>4067</v>
      </c>
      <c r="E2597" s="139" t="s">
        <v>257</v>
      </c>
      <c r="F2597" s="139" t="s">
        <v>258</v>
      </c>
      <c r="G2597" s="139" t="s">
        <v>1805</v>
      </c>
    </row>
    <row r="2598" spans="1:7">
      <c r="A2598" s="139">
        <v>2597</v>
      </c>
      <c r="B2598" s="139" t="s">
        <v>4048</v>
      </c>
      <c r="C2598" s="139" t="s">
        <v>4066</v>
      </c>
      <c r="D2598" s="139" t="s">
        <v>4067</v>
      </c>
      <c r="E2598" s="139" t="s">
        <v>259</v>
      </c>
      <c r="F2598" s="139" t="s">
        <v>260</v>
      </c>
      <c r="G2598" s="139" t="s">
        <v>1805</v>
      </c>
    </row>
    <row r="2599" spans="1:7">
      <c r="A2599" s="139">
        <v>2598</v>
      </c>
      <c r="B2599" s="139" t="s">
        <v>4048</v>
      </c>
      <c r="C2599" s="139" t="s">
        <v>4066</v>
      </c>
      <c r="D2599" s="139" t="s">
        <v>4067</v>
      </c>
      <c r="E2599" s="139" t="s">
        <v>1511</v>
      </c>
      <c r="F2599" s="139" t="s">
        <v>1512</v>
      </c>
      <c r="G2599" s="139" t="s">
        <v>1513</v>
      </c>
    </row>
    <row r="2600" spans="1:7">
      <c r="A2600" s="139">
        <v>2599</v>
      </c>
      <c r="B2600" s="139" t="s">
        <v>4048</v>
      </c>
      <c r="C2600" s="139" t="s">
        <v>4066</v>
      </c>
      <c r="D2600" s="139" t="s">
        <v>4067</v>
      </c>
      <c r="E2600" s="139" t="s">
        <v>2616</v>
      </c>
      <c r="F2600" s="139" t="s">
        <v>2617</v>
      </c>
      <c r="G2600" s="139" t="s">
        <v>2120</v>
      </c>
    </row>
    <row r="2601" spans="1:7">
      <c r="A2601" s="139">
        <v>2600</v>
      </c>
      <c r="B2601" s="139" t="s">
        <v>4048</v>
      </c>
      <c r="C2601" s="139" t="s">
        <v>4066</v>
      </c>
      <c r="D2601" s="139" t="s">
        <v>4067</v>
      </c>
      <c r="E2601" s="139" t="s">
        <v>261</v>
      </c>
      <c r="F2601" s="139" t="s">
        <v>262</v>
      </c>
      <c r="G2601" s="139" t="s">
        <v>1805</v>
      </c>
    </row>
    <row r="2602" spans="1:7">
      <c r="A2602" s="139">
        <v>2601</v>
      </c>
      <c r="B2602" s="139" t="s">
        <v>4048</v>
      </c>
      <c r="C2602" s="139" t="s">
        <v>4066</v>
      </c>
      <c r="D2602" s="139" t="s">
        <v>4067</v>
      </c>
      <c r="E2602" s="139" t="s">
        <v>1761</v>
      </c>
      <c r="F2602" s="139" t="s">
        <v>1762</v>
      </c>
      <c r="G2602" s="139" t="s">
        <v>1763</v>
      </c>
    </row>
    <row r="2603" spans="1:7">
      <c r="A2603" s="139">
        <v>2602</v>
      </c>
      <c r="B2603" s="139" t="s">
        <v>4048</v>
      </c>
      <c r="C2603" s="139" t="s">
        <v>4066</v>
      </c>
      <c r="D2603" s="139" t="s">
        <v>4067</v>
      </c>
      <c r="E2603" s="139" t="s">
        <v>1879</v>
      </c>
      <c r="F2603" s="139" t="s">
        <v>1554</v>
      </c>
      <c r="G2603" s="139" t="s">
        <v>1880</v>
      </c>
    </row>
    <row r="2604" spans="1:7">
      <c r="A2604" s="139">
        <v>2603</v>
      </c>
      <c r="B2604" s="139" t="s">
        <v>4048</v>
      </c>
      <c r="C2604" s="139" t="s">
        <v>4068</v>
      </c>
      <c r="D2604" s="139" t="s">
        <v>4069</v>
      </c>
      <c r="E2604" s="139" t="s">
        <v>1753</v>
      </c>
      <c r="F2604" s="139" t="s">
        <v>1754</v>
      </c>
      <c r="G2604" s="139" t="s">
        <v>1755</v>
      </c>
    </row>
    <row r="2605" spans="1:7">
      <c r="A2605" s="139">
        <v>2604</v>
      </c>
      <c r="B2605" s="139" t="s">
        <v>4048</v>
      </c>
      <c r="C2605" s="139" t="s">
        <v>4068</v>
      </c>
      <c r="D2605" s="139" t="s">
        <v>4069</v>
      </c>
      <c r="E2605" s="139" t="s">
        <v>2172</v>
      </c>
      <c r="F2605" s="139" t="s">
        <v>2173</v>
      </c>
      <c r="G2605" s="139" t="s">
        <v>2090</v>
      </c>
    </row>
    <row r="2606" spans="1:7">
      <c r="A2606" s="139">
        <v>2605</v>
      </c>
      <c r="B2606" s="139" t="s">
        <v>4048</v>
      </c>
      <c r="C2606" s="139" t="s">
        <v>4068</v>
      </c>
      <c r="D2606" s="139" t="s">
        <v>4069</v>
      </c>
      <c r="E2606" s="139" t="s">
        <v>1630</v>
      </c>
      <c r="F2606" s="139" t="s">
        <v>1561</v>
      </c>
      <c r="G2606" s="139" t="s">
        <v>1631</v>
      </c>
    </row>
    <row r="2607" spans="1:7">
      <c r="A2607" s="139">
        <v>2606</v>
      </c>
      <c r="B2607" s="139" t="s">
        <v>4048</v>
      </c>
      <c r="C2607" s="139" t="s">
        <v>4068</v>
      </c>
      <c r="D2607" s="139" t="s">
        <v>4069</v>
      </c>
      <c r="E2607" s="139" t="s">
        <v>1511</v>
      </c>
      <c r="F2607" s="139" t="s">
        <v>1512</v>
      </c>
      <c r="G2607" s="139" t="s">
        <v>1513</v>
      </c>
    </row>
    <row r="2608" spans="1:7">
      <c r="A2608" s="139">
        <v>2607</v>
      </c>
      <c r="B2608" s="139" t="s">
        <v>4048</v>
      </c>
      <c r="C2608" s="139" t="s">
        <v>4068</v>
      </c>
      <c r="D2608" s="139" t="s">
        <v>4069</v>
      </c>
      <c r="E2608" s="139" t="s">
        <v>2616</v>
      </c>
      <c r="F2608" s="139" t="s">
        <v>2617</v>
      </c>
      <c r="G2608" s="139" t="s">
        <v>2120</v>
      </c>
    </row>
    <row r="2609" spans="1:7">
      <c r="A2609" s="139">
        <v>2608</v>
      </c>
      <c r="B2609" s="139" t="s">
        <v>4048</v>
      </c>
      <c r="C2609" s="139" t="s">
        <v>4068</v>
      </c>
      <c r="D2609" s="139" t="s">
        <v>4069</v>
      </c>
      <c r="E2609" s="139" t="s">
        <v>263</v>
      </c>
      <c r="F2609" s="139" t="s">
        <v>264</v>
      </c>
      <c r="G2609" s="139" t="s">
        <v>265</v>
      </c>
    </row>
    <row r="2610" spans="1:7">
      <c r="A2610" s="139">
        <v>2609</v>
      </c>
      <c r="B2610" s="139" t="s">
        <v>4048</v>
      </c>
      <c r="C2610" s="139" t="s">
        <v>4068</v>
      </c>
      <c r="D2610" s="139" t="s">
        <v>4069</v>
      </c>
      <c r="E2610" s="139" t="s">
        <v>1761</v>
      </c>
      <c r="F2610" s="139" t="s">
        <v>1762</v>
      </c>
      <c r="G2610" s="139" t="s">
        <v>1763</v>
      </c>
    </row>
    <row r="2611" spans="1:7">
      <c r="A2611" s="139">
        <v>2610</v>
      </c>
      <c r="B2611" s="139" t="s">
        <v>4048</v>
      </c>
      <c r="C2611" s="139" t="s">
        <v>4068</v>
      </c>
      <c r="D2611" s="139" t="s">
        <v>4069</v>
      </c>
      <c r="E2611" s="139" t="s">
        <v>1879</v>
      </c>
      <c r="F2611" s="139" t="s">
        <v>1554</v>
      </c>
      <c r="G2611" s="139" t="s">
        <v>1880</v>
      </c>
    </row>
    <row r="2612" spans="1:7">
      <c r="A2612" s="139">
        <v>2611</v>
      </c>
      <c r="B2612" s="139" t="s">
        <v>4048</v>
      </c>
      <c r="C2612" s="139" t="s">
        <v>4070</v>
      </c>
      <c r="D2612" s="139" t="s">
        <v>4071</v>
      </c>
      <c r="E2612" s="139" t="s">
        <v>1753</v>
      </c>
      <c r="F2612" s="139" t="s">
        <v>1754</v>
      </c>
      <c r="G2612" s="139" t="s">
        <v>1755</v>
      </c>
    </row>
    <row r="2613" spans="1:7">
      <c r="A2613" s="139">
        <v>2612</v>
      </c>
      <c r="B2613" s="139" t="s">
        <v>4048</v>
      </c>
      <c r="C2613" s="139" t="s">
        <v>4070</v>
      </c>
      <c r="D2613" s="139" t="s">
        <v>4071</v>
      </c>
      <c r="E2613" s="139" t="s">
        <v>2172</v>
      </c>
      <c r="F2613" s="139" t="s">
        <v>2173</v>
      </c>
      <c r="G2613" s="139" t="s">
        <v>2090</v>
      </c>
    </row>
    <row r="2614" spans="1:7">
      <c r="A2614" s="139">
        <v>2613</v>
      </c>
      <c r="B2614" s="139" t="s">
        <v>4048</v>
      </c>
      <c r="C2614" s="139" t="s">
        <v>4070</v>
      </c>
      <c r="D2614" s="139" t="s">
        <v>4071</v>
      </c>
      <c r="E2614" s="139" t="s">
        <v>1630</v>
      </c>
      <c r="F2614" s="139" t="s">
        <v>1561</v>
      </c>
      <c r="G2614" s="139" t="s">
        <v>1631</v>
      </c>
    </row>
    <row r="2615" spans="1:7">
      <c r="A2615" s="139">
        <v>2614</v>
      </c>
      <c r="B2615" s="139" t="s">
        <v>4048</v>
      </c>
      <c r="C2615" s="139" t="s">
        <v>4070</v>
      </c>
      <c r="D2615" s="139" t="s">
        <v>4071</v>
      </c>
      <c r="E2615" s="139" t="s">
        <v>1511</v>
      </c>
      <c r="F2615" s="139" t="s">
        <v>1512</v>
      </c>
      <c r="G2615" s="139" t="s">
        <v>1513</v>
      </c>
    </row>
    <row r="2616" spans="1:7">
      <c r="A2616" s="139">
        <v>2615</v>
      </c>
      <c r="B2616" s="139" t="s">
        <v>4048</v>
      </c>
      <c r="C2616" s="139" t="s">
        <v>4070</v>
      </c>
      <c r="D2616" s="139" t="s">
        <v>4071</v>
      </c>
      <c r="E2616" s="139" t="s">
        <v>2616</v>
      </c>
      <c r="F2616" s="139" t="s">
        <v>2617</v>
      </c>
      <c r="G2616" s="139" t="s">
        <v>2120</v>
      </c>
    </row>
    <row r="2617" spans="1:7">
      <c r="A2617" s="139">
        <v>2616</v>
      </c>
      <c r="B2617" s="139" t="s">
        <v>4048</v>
      </c>
      <c r="C2617" s="139" t="s">
        <v>4070</v>
      </c>
      <c r="D2617" s="139" t="s">
        <v>4071</v>
      </c>
      <c r="E2617" s="139" t="s">
        <v>1761</v>
      </c>
      <c r="F2617" s="139" t="s">
        <v>1762</v>
      </c>
      <c r="G2617" s="139" t="s">
        <v>1763</v>
      </c>
    </row>
    <row r="2618" spans="1:7">
      <c r="A2618" s="139">
        <v>2617</v>
      </c>
      <c r="B2618" s="139" t="s">
        <v>4048</v>
      </c>
      <c r="C2618" s="139" t="s">
        <v>4070</v>
      </c>
      <c r="D2618" s="139" t="s">
        <v>4071</v>
      </c>
      <c r="E2618" s="139" t="s">
        <v>1879</v>
      </c>
      <c r="F2618" s="139" t="s">
        <v>1554</v>
      </c>
      <c r="G2618" s="139" t="s">
        <v>1880</v>
      </c>
    </row>
    <row r="2619" spans="1:7">
      <c r="A2619" s="139">
        <v>2618</v>
      </c>
      <c r="B2619" s="139" t="s">
        <v>4072</v>
      </c>
      <c r="C2619" s="139" t="s">
        <v>4072</v>
      </c>
      <c r="D2619" s="139" t="s">
        <v>4073</v>
      </c>
      <c r="E2619" s="139" t="s">
        <v>1501</v>
      </c>
      <c r="F2619" s="139" t="s">
        <v>1502</v>
      </c>
      <c r="G2619" s="139" t="s">
        <v>1503</v>
      </c>
    </row>
    <row r="2620" spans="1:7">
      <c r="A2620" s="139">
        <v>2619</v>
      </c>
      <c r="B2620" s="139" t="s">
        <v>4072</v>
      </c>
      <c r="C2620" s="139" t="s">
        <v>4072</v>
      </c>
      <c r="D2620" s="139" t="s">
        <v>4073</v>
      </c>
      <c r="E2620" s="139" t="s">
        <v>1504</v>
      </c>
      <c r="F2620" s="139" t="s">
        <v>1502</v>
      </c>
      <c r="G2620" s="139" t="s">
        <v>1505</v>
      </c>
    </row>
    <row r="2621" spans="1:7">
      <c r="A2621" s="139">
        <v>2620</v>
      </c>
      <c r="B2621" s="139" t="s">
        <v>4072</v>
      </c>
      <c r="C2621" s="139" t="s">
        <v>4072</v>
      </c>
      <c r="D2621" s="139" t="s">
        <v>4073</v>
      </c>
      <c r="E2621" s="139" t="s">
        <v>2083</v>
      </c>
      <c r="F2621" s="139" t="s">
        <v>2084</v>
      </c>
      <c r="G2621" s="139" t="s">
        <v>2085</v>
      </c>
    </row>
    <row r="2622" spans="1:7">
      <c r="A2622" s="139">
        <v>2621</v>
      </c>
      <c r="B2622" s="139" t="s">
        <v>4072</v>
      </c>
      <c r="C2622" s="139" t="s">
        <v>4072</v>
      </c>
      <c r="D2622" s="139" t="s">
        <v>4073</v>
      </c>
      <c r="E2622" s="139" t="s">
        <v>2386</v>
      </c>
      <c r="F2622" s="139" t="s">
        <v>1502</v>
      </c>
      <c r="G2622" s="139" t="s">
        <v>2387</v>
      </c>
    </row>
    <row r="2623" spans="1:7">
      <c r="A2623" s="139">
        <v>2622</v>
      </c>
      <c r="B2623" s="139" t="s">
        <v>4072</v>
      </c>
      <c r="C2623" s="139" t="s">
        <v>4072</v>
      </c>
      <c r="D2623" s="139" t="s">
        <v>4073</v>
      </c>
      <c r="E2623" s="139" t="s">
        <v>266</v>
      </c>
      <c r="F2623" s="139" t="s">
        <v>267</v>
      </c>
      <c r="G2623" s="139" t="s">
        <v>268</v>
      </c>
    </row>
    <row r="2624" spans="1:7">
      <c r="A2624" s="139">
        <v>2623</v>
      </c>
      <c r="B2624" s="139" t="s">
        <v>4072</v>
      </c>
      <c r="C2624" s="139" t="s">
        <v>4072</v>
      </c>
      <c r="D2624" s="139" t="s">
        <v>4073</v>
      </c>
      <c r="E2624" s="139" t="s">
        <v>269</v>
      </c>
      <c r="F2624" s="139" t="s">
        <v>270</v>
      </c>
      <c r="G2624" s="139" t="s">
        <v>268</v>
      </c>
    </row>
    <row r="2625" spans="1:7">
      <c r="A2625" s="139">
        <v>2624</v>
      </c>
      <c r="B2625" s="139" t="s">
        <v>4072</v>
      </c>
      <c r="C2625" s="139" t="s">
        <v>4072</v>
      </c>
      <c r="D2625" s="139" t="s">
        <v>4073</v>
      </c>
      <c r="E2625" s="139" t="s">
        <v>1550</v>
      </c>
      <c r="F2625" s="139" t="s">
        <v>1551</v>
      </c>
      <c r="G2625" s="139" t="s">
        <v>1552</v>
      </c>
    </row>
    <row r="2626" spans="1:7">
      <c r="A2626" s="139">
        <v>2625</v>
      </c>
      <c r="B2626" s="139" t="s">
        <v>4072</v>
      </c>
      <c r="C2626" s="139" t="s">
        <v>4072</v>
      </c>
      <c r="D2626" s="139" t="s">
        <v>4073</v>
      </c>
      <c r="E2626" s="139" t="s">
        <v>1511</v>
      </c>
      <c r="F2626" s="139" t="s">
        <v>1512</v>
      </c>
      <c r="G2626" s="139" t="s">
        <v>1513</v>
      </c>
    </row>
    <row r="2627" spans="1:7">
      <c r="A2627" s="139">
        <v>2626</v>
      </c>
      <c r="B2627" s="139" t="s">
        <v>4072</v>
      </c>
      <c r="C2627" s="139" t="s">
        <v>4074</v>
      </c>
      <c r="D2627" s="139" t="s">
        <v>4075</v>
      </c>
      <c r="E2627" s="139" t="s">
        <v>1501</v>
      </c>
      <c r="F2627" s="139" t="s">
        <v>1502</v>
      </c>
      <c r="G2627" s="139" t="s">
        <v>1503</v>
      </c>
    </row>
    <row r="2628" spans="1:7">
      <c r="A2628" s="139">
        <v>2627</v>
      </c>
      <c r="B2628" s="139" t="s">
        <v>4072</v>
      </c>
      <c r="C2628" s="139" t="s">
        <v>4074</v>
      </c>
      <c r="D2628" s="139" t="s">
        <v>4075</v>
      </c>
      <c r="E2628" s="139" t="s">
        <v>1504</v>
      </c>
      <c r="F2628" s="139" t="s">
        <v>1502</v>
      </c>
      <c r="G2628" s="139" t="s">
        <v>1505</v>
      </c>
    </row>
    <row r="2629" spans="1:7">
      <c r="A2629" s="139">
        <v>2628</v>
      </c>
      <c r="B2629" s="139" t="s">
        <v>4072</v>
      </c>
      <c r="C2629" s="139" t="s">
        <v>4074</v>
      </c>
      <c r="D2629" s="139" t="s">
        <v>4075</v>
      </c>
      <c r="E2629" s="139" t="s">
        <v>2083</v>
      </c>
      <c r="F2629" s="139" t="s">
        <v>2084</v>
      </c>
      <c r="G2629" s="139" t="s">
        <v>2085</v>
      </c>
    </row>
    <row r="2630" spans="1:7">
      <c r="A2630" s="139">
        <v>2629</v>
      </c>
      <c r="B2630" s="139" t="s">
        <v>4072</v>
      </c>
      <c r="C2630" s="139" t="s">
        <v>4074</v>
      </c>
      <c r="D2630" s="139" t="s">
        <v>4075</v>
      </c>
      <c r="E2630" s="139" t="s">
        <v>2386</v>
      </c>
      <c r="F2630" s="139" t="s">
        <v>1502</v>
      </c>
      <c r="G2630" s="139" t="s">
        <v>2387</v>
      </c>
    </row>
    <row r="2631" spans="1:7">
      <c r="A2631" s="139">
        <v>2630</v>
      </c>
      <c r="B2631" s="139" t="s">
        <v>4072</v>
      </c>
      <c r="C2631" s="139" t="s">
        <v>4074</v>
      </c>
      <c r="D2631" s="139" t="s">
        <v>4075</v>
      </c>
      <c r="E2631" s="139" t="s">
        <v>1560</v>
      </c>
      <c r="F2631" s="139" t="s">
        <v>1561</v>
      </c>
      <c r="G2631" s="139" t="s">
        <v>1562</v>
      </c>
    </row>
    <row r="2632" spans="1:7">
      <c r="A2632" s="139">
        <v>2631</v>
      </c>
      <c r="B2632" s="139" t="s">
        <v>4072</v>
      </c>
      <c r="C2632" s="139" t="s">
        <v>4074</v>
      </c>
      <c r="D2632" s="139" t="s">
        <v>4075</v>
      </c>
      <c r="E2632" s="139" t="s">
        <v>266</v>
      </c>
      <c r="F2632" s="139" t="s">
        <v>267</v>
      </c>
      <c r="G2632" s="139" t="s">
        <v>268</v>
      </c>
    </row>
    <row r="2633" spans="1:7">
      <c r="A2633" s="139">
        <v>2632</v>
      </c>
      <c r="B2633" s="139" t="s">
        <v>4072</v>
      </c>
      <c r="C2633" s="139" t="s">
        <v>4074</v>
      </c>
      <c r="D2633" s="139" t="s">
        <v>4075</v>
      </c>
      <c r="E2633" s="139" t="s">
        <v>269</v>
      </c>
      <c r="F2633" s="139" t="s">
        <v>270</v>
      </c>
      <c r="G2633" s="139" t="s">
        <v>268</v>
      </c>
    </row>
    <row r="2634" spans="1:7">
      <c r="A2634" s="139">
        <v>2633</v>
      </c>
      <c r="B2634" s="139" t="s">
        <v>4072</v>
      </c>
      <c r="C2634" s="139" t="s">
        <v>4074</v>
      </c>
      <c r="D2634" s="139" t="s">
        <v>4075</v>
      </c>
      <c r="E2634" s="139" t="s">
        <v>1550</v>
      </c>
      <c r="F2634" s="139" t="s">
        <v>1551</v>
      </c>
      <c r="G2634" s="139" t="s">
        <v>1552</v>
      </c>
    </row>
    <row r="2635" spans="1:7">
      <c r="A2635" s="139">
        <v>2634</v>
      </c>
      <c r="B2635" s="139" t="s">
        <v>4072</v>
      </c>
      <c r="C2635" s="139" t="s">
        <v>4074</v>
      </c>
      <c r="D2635" s="139" t="s">
        <v>4075</v>
      </c>
      <c r="E2635" s="139" t="s">
        <v>1511</v>
      </c>
      <c r="F2635" s="139" t="s">
        <v>1512</v>
      </c>
      <c r="G2635" s="139" t="s">
        <v>1513</v>
      </c>
    </row>
    <row r="2636" spans="1:7">
      <c r="A2636" s="139">
        <v>2635</v>
      </c>
      <c r="B2636" s="139" t="s">
        <v>4072</v>
      </c>
      <c r="C2636" s="139" t="s">
        <v>4076</v>
      </c>
      <c r="D2636" s="139" t="s">
        <v>4077</v>
      </c>
      <c r="E2636" s="139" t="s">
        <v>271</v>
      </c>
      <c r="F2636" s="139" t="s">
        <v>272</v>
      </c>
      <c r="G2636" s="139" t="s">
        <v>268</v>
      </c>
    </row>
    <row r="2637" spans="1:7">
      <c r="A2637" s="139">
        <v>2636</v>
      </c>
      <c r="B2637" s="139" t="s">
        <v>4072</v>
      </c>
      <c r="C2637" s="139" t="s">
        <v>4076</v>
      </c>
      <c r="D2637" s="139" t="s">
        <v>4077</v>
      </c>
      <c r="E2637" s="139" t="s">
        <v>273</v>
      </c>
      <c r="F2637" s="139" t="s">
        <v>274</v>
      </c>
      <c r="G2637" s="139" t="s">
        <v>268</v>
      </c>
    </row>
    <row r="2638" spans="1:7">
      <c r="A2638" s="139">
        <v>2637</v>
      </c>
      <c r="B2638" s="139" t="s">
        <v>4072</v>
      </c>
      <c r="C2638" s="139" t="s">
        <v>4076</v>
      </c>
      <c r="D2638" s="139" t="s">
        <v>4077</v>
      </c>
      <c r="E2638" s="139" t="s">
        <v>1501</v>
      </c>
      <c r="F2638" s="139" t="s">
        <v>1502</v>
      </c>
      <c r="G2638" s="139" t="s">
        <v>1503</v>
      </c>
    </row>
    <row r="2639" spans="1:7">
      <c r="A2639" s="139">
        <v>2638</v>
      </c>
      <c r="B2639" s="139" t="s">
        <v>4072</v>
      </c>
      <c r="C2639" s="139" t="s">
        <v>4076</v>
      </c>
      <c r="D2639" s="139" t="s">
        <v>4077</v>
      </c>
      <c r="E2639" s="139" t="s">
        <v>1504</v>
      </c>
      <c r="F2639" s="139" t="s">
        <v>1502</v>
      </c>
      <c r="G2639" s="139" t="s">
        <v>1505</v>
      </c>
    </row>
    <row r="2640" spans="1:7">
      <c r="A2640" s="139">
        <v>2639</v>
      </c>
      <c r="B2640" s="139" t="s">
        <v>4072</v>
      </c>
      <c r="C2640" s="139" t="s">
        <v>4076</v>
      </c>
      <c r="D2640" s="139" t="s">
        <v>4077</v>
      </c>
      <c r="E2640" s="139" t="s">
        <v>2083</v>
      </c>
      <c r="F2640" s="139" t="s">
        <v>2084</v>
      </c>
      <c r="G2640" s="139" t="s">
        <v>2085</v>
      </c>
    </row>
    <row r="2641" spans="1:7">
      <c r="A2641" s="139">
        <v>2640</v>
      </c>
      <c r="B2641" s="139" t="s">
        <v>4072</v>
      </c>
      <c r="C2641" s="139" t="s">
        <v>4076</v>
      </c>
      <c r="D2641" s="139" t="s">
        <v>4077</v>
      </c>
      <c r="E2641" s="139" t="s">
        <v>2386</v>
      </c>
      <c r="F2641" s="139" t="s">
        <v>1502</v>
      </c>
      <c r="G2641" s="139" t="s">
        <v>2387</v>
      </c>
    </row>
    <row r="2642" spans="1:7">
      <c r="A2642" s="139">
        <v>2641</v>
      </c>
      <c r="B2642" s="139" t="s">
        <v>4072</v>
      </c>
      <c r="C2642" s="139" t="s">
        <v>4076</v>
      </c>
      <c r="D2642" s="139" t="s">
        <v>4077</v>
      </c>
      <c r="E2642" s="139" t="s">
        <v>1560</v>
      </c>
      <c r="F2642" s="139" t="s">
        <v>1561</v>
      </c>
      <c r="G2642" s="139" t="s">
        <v>1562</v>
      </c>
    </row>
    <row r="2643" spans="1:7">
      <c r="A2643" s="139">
        <v>2642</v>
      </c>
      <c r="B2643" s="139" t="s">
        <v>4072</v>
      </c>
      <c r="C2643" s="139" t="s">
        <v>4076</v>
      </c>
      <c r="D2643" s="139" t="s">
        <v>4077</v>
      </c>
      <c r="E2643" s="139" t="s">
        <v>266</v>
      </c>
      <c r="F2643" s="139" t="s">
        <v>267</v>
      </c>
      <c r="G2643" s="139" t="s">
        <v>268</v>
      </c>
    </row>
    <row r="2644" spans="1:7">
      <c r="A2644" s="139">
        <v>2643</v>
      </c>
      <c r="B2644" s="139" t="s">
        <v>4072</v>
      </c>
      <c r="C2644" s="139" t="s">
        <v>4076</v>
      </c>
      <c r="D2644" s="139" t="s">
        <v>4077</v>
      </c>
      <c r="E2644" s="139" t="s">
        <v>269</v>
      </c>
      <c r="F2644" s="139" t="s">
        <v>270</v>
      </c>
      <c r="G2644" s="139" t="s">
        <v>268</v>
      </c>
    </row>
    <row r="2645" spans="1:7">
      <c r="A2645" s="139">
        <v>2644</v>
      </c>
      <c r="B2645" s="139" t="s">
        <v>4072</v>
      </c>
      <c r="C2645" s="139" t="s">
        <v>4076</v>
      </c>
      <c r="D2645" s="139" t="s">
        <v>4077</v>
      </c>
      <c r="E2645" s="139" t="s">
        <v>1550</v>
      </c>
      <c r="F2645" s="139" t="s">
        <v>1551</v>
      </c>
      <c r="G2645" s="139" t="s">
        <v>1552</v>
      </c>
    </row>
    <row r="2646" spans="1:7">
      <c r="A2646" s="139">
        <v>2645</v>
      </c>
      <c r="B2646" s="139" t="s">
        <v>4072</v>
      </c>
      <c r="C2646" s="139" t="s">
        <v>4076</v>
      </c>
      <c r="D2646" s="139" t="s">
        <v>4077</v>
      </c>
      <c r="E2646" s="139" t="s">
        <v>1511</v>
      </c>
      <c r="F2646" s="139" t="s">
        <v>1512</v>
      </c>
      <c r="G2646" s="139" t="s">
        <v>1513</v>
      </c>
    </row>
    <row r="2647" spans="1:7">
      <c r="A2647" s="139">
        <v>2646</v>
      </c>
      <c r="B2647" s="139" t="s">
        <v>4072</v>
      </c>
      <c r="C2647" s="139" t="s">
        <v>4076</v>
      </c>
      <c r="D2647" s="139" t="s">
        <v>4077</v>
      </c>
      <c r="E2647" s="139" t="s">
        <v>275</v>
      </c>
      <c r="F2647" s="139" t="s">
        <v>276</v>
      </c>
      <c r="G2647" s="139" t="s">
        <v>268</v>
      </c>
    </row>
    <row r="2648" spans="1:7">
      <c r="A2648" s="139">
        <v>2647</v>
      </c>
      <c r="B2648" s="139" t="s">
        <v>4072</v>
      </c>
      <c r="C2648" s="139" t="s">
        <v>4078</v>
      </c>
      <c r="D2648" s="139" t="s">
        <v>4079</v>
      </c>
      <c r="E2648" s="139" t="s">
        <v>277</v>
      </c>
      <c r="F2648" s="139" t="s">
        <v>278</v>
      </c>
      <c r="G2648" s="139" t="s">
        <v>268</v>
      </c>
    </row>
    <row r="2649" spans="1:7">
      <c r="A2649" s="139">
        <v>2648</v>
      </c>
      <c r="B2649" s="139" t="s">
        <v>4072</v>
      </c>
      <c r="C2649" s="139" t="s">
        <v>4078</v>
      </c>
      <c r="D2649" s="139" t="s">
        <v>4079</v>
      </c>
      <c r="E2649" s="139" t="s">
        <v>1501</v>
      </c>
      <c r="F2649" s="139" t="s">
        <v>1502</v>
      </c>
      <c r="G2649" s="139" t="s">
        <v>1503</v>
      </c>
    </row>
    <row r="2650" spans="1:7">
      <c r="A2650" s="139">
        <v>2649</v>
      </c>
      <c r="B2650" s="139" t="s">
        <v>4072</v>
      </c>
      <c r="C2650" s="139" t="s">
        <v>4078</v>
      </c>
      <c r="D2650" s="139" t="s">
        <v>4079</v>
      </c>
      <c r="E2650" s="139" t="s">
        <v>1504</v>
      </c>
      <c r="F2650" s="139" t="s">
        <v>1502</v>
      </c>
      <c r="G2650" s="139" t="s">
        <v>1505</v>
      </c>
    </row>
    <row r="2651" spans="1:7">
      <c r="A2651" s="139">
        <v>2650</v>
      </c>
      <c r="B2651" s="139" t="s">
        <v>4072</v>
      </c>
      <c r="C2651" s="139" t="s">
        <v>4078</v>
      </c>
      <c r="D2651" s="139" t="s">
        <v>4079</v>
      </c>
      <c r="E2651" s="139" t="s">
        <v>2083</v>
      </c>
      <c r="F2651" s="139" t="s">
        <v>2084</v>
      </c>
      <c r="G2651" s="139" t="s">
        <v>2085</v>
      </c>
    </row>
    <row r="2652" spans="1:7">
      <c r="A2652" s="139">
        <v>2651</v>
      </c>
      <c r="B2652" s="139" t="s">
        <v>4072</v>
      </c>
      <c r="C2652" s="139" t="s">
        <v>4078</v>
      </c>
      <c r="D2652" s="139" t="s">
        <v>4079</v>
      </c>
      <c r="E2652" s="139" t="s">
        <v>2386</v>
      </c>
      <c r="F2652" s="139" t="s">
        <v>1502</v>
      </c>
      <c r="G2652" s="139" t="s">
        <v>2387</v>
      </c>
    </row>
    <row r="2653" spans="1:7">
      <c r="A2653" s="139">
        <v>2652</v>
      </c>
      <c r="B2653" s="139" t="s">
        <v>4072</v>
      </c>
      <c r="C2653" s="139" t="s">
        <v>4078</v>
      </c>
      <c r="D2653" s="139" t="s">
        <v>4079</v>
      </c>
      <c r="E2653" s="139" t="s">
        <v>1560</v>
      </c>
      <c r="F2653" s="139" t="s">
        <v>1561</v>
      </c>
      <c r="G2653" s="139" t="s">
        <v>1562</v>
      </c>
    </row>
    <row r="2654" spans="1:7">
      <c r="A2654" s="139">
        <v>2653</v>
      </c>
      <c r="B2654" s="139" t="s">
        <v>4072</v>
      </c>
      <c r="C2654" s="139" t="s">
        <v>4078</v>
      </c>
      <c r="D2654" s="139" t="s">
        <v>4079</v>
      </c>
      <c r="E2654" s="139" t="s">
        <v>266</v>
      </c>
      <c r="F2654" s="139" t="s">
        <v>267</v>
      </c>
      <c r="G2654" s="139" t="s">
        <v>268</v>
      </c>
    </row>
    <row r="2655" spans="1:7">
      <c r="A2655" s="139">
        <v>2654</v>
      </c>
      <c r="B2655" s="139" t="s">
        <v>4072</v>
      </c>
      <c r="C2655" s="139" t="s">
        <v>4078</v>
      </c>
      <c r="D2655" s="139" t="s">
        <v>4079</v>
      </c>
      <c r="E2655" s="139" t="s">
        <v>269</v>
      </c>
      <c r="F2655" s="139" t="s">
        <v>270</v>
      </c>
      <c r="G2655" s="139" t="s">
        <v>268</v>
      </c>
    </row>
    <row r="2656" spans="1:7">
      <c r="A2656" s="139">
        <v>2655</v>
      </c>
      <c r="B2656" s="139" t="s">
        <v>4072</v>
      </c>
      <c r="C2656" s="139" t="s">
        <v>4078</v>
      </c>
      <c r="D2656" s="139" t="s">
        <v>4079</v>
      </c>
      <c r="E2656" s="139" t="s">
        <v>1550</v>
      </c>
      <c r="F2656" s="139" t="s">
        <v>1551</v>
      </c>
      <c r="G2656" s="139" t="s">
        <v>1552</v>
      </c>
    </row>
    <row r="2657" spans="1:7">
      <c r="A2657" s="139">
        <v>2656</v>
      </c>
      <c r="B2657" s="139" t="s">
        <v>4072</v>
      </c>
      <c r="C2657" s="139" t="s">
        <v>4078</v>
      </c>
      <c r="D2657" s="139" t="s">
        <v>4079</v>
      </c>
      <c r="E2657" s="139" t="s">
        <v>1511</v>
      </c>
      <c r="F2657" s="139" t="s">
        <v>1512</v>
      </c>
      <c r="G2657" s="139" t="s">
        <v>1513</v>
      </c>
    </row>
    <row r="2658" spans="1:7">
      <c r="A2658" s="139">
        <v>2657</v>
      </c>
      <c r="B2658" s="139" t="s">
        <v>4072</v>
      </c>
      <c r="C2658" s="139" t="s">
        <v>4080</v>
      </c>
      <c r="D2658" s="139" t="s">
        <v>4081</v>
      </c>
      <c r="E2658" s="139" t="s">
        <v>279</v>
      </c>
      <c r="F2658" s="139" t="s">
        <v>280</v>
      </c>
      <c r="G2658" s="139" t="s">
        <v>268</v>
      </c>
    </row>
    <row r="2659" spans="1:7">
      <c r="A2659" s="139">
        <v>2658</v>
      </c>
      <c r="B2659" s="139" t="s">
        <v>4072</v>
      </c>
      <c r="C2659" s="139" t="s">
        <v>4080</v>
      </c>
      <c r="D2659" s="139" t="s">
        <v>4081</v>
      </c>
      <c r="E2659" s="139" t="s">
        <v>281</v>
      </c>
      <c r="F2659" s="139" t="s">
        <v>282</v>
      </c>
      <c r="G2659" s="139" t="s">
        <v>268</v>
      </c>
    </row>
    <row r="2660" spans="1:7">
      <c r="A2660" s="139">
        <v>2659</v>
      </c>
      <c r="B2660" s="139" t="s">
        <v>4072</v>
      </c>
      <c r="C2660" s="139" t="s">
        <v>4080</v>
      </c>
      <c r="D2660" s="139" t="s">
        <v>4081</v>
      </c>
      <c r="E2660" s="139" t="s">
        <v>283</v>
      </c>
      <c r="F2660" s="139" t="s">
        <v>284</v>
      </c>
      <c r="G2660" s="139" t="s">
        <v>268</v>
      </c>
    </row>
    <row r="2661" spans="1:7">
      <c r="A2661" s="139">
        <v>2660</v>
      </c>
      <c r="B2661" s="139" t="s">
        <v>4072</v>
      </c>
      <c r="C2661" s="139" t="s">
        <v>4080</v>
      </c>
      <c r="D2661" s="139" t="s">
        <v>4081</v>
      </c>
      <c r="E2661" s="139" t="s">
        <v>285</v>
      </c>
      <c r="F2661" s="139" t="s">
        <v>286</v>
      </c>
      <c r="G2661" s="139" t="s">
        <v>268</v>
      </c>
    </row>
    <row r="2662" spans="1:7">
      <c r="A2662" s="139">
        <v>2661</v>
      </c>
      <c r="B2662" s="139" t="s">
        <v>4072</v>
      </c>
      <c r="C2662" s="139" t="s">
        <v>4080</v>
      </c>
      <c r="D2662" s="139" t="s">
        <v>4081</v>
      </c>
      <c r="E2662" s="139" t="s">
        <v>1501</v>
      </c>
      <c r="F2662" s="139" t="s">
        <v>1502</v>
      </c>
      <c r="G2662" s="139" t="s">
        <v>1503</v>
      </c>
    </row>
    <row r="2663" spans="1:7">
      <c r="A2663" s="139">
        <v>2662</v>
      </c>
      <c r="B2663" s="139" t="s">
        <v>4072</v>
      </c>
      <c r="C2663" s="139" t="s">
        <v>4080</v>
      </c>
      <c r="D2663" s="139" t="s">
        <v>4081</v>
      </c>
      <c r="E2663" s="139" t="s">
        <v>1504</v>
      </c>
      <c r="F2663" s="139" t="s">
        <v>1502</v>
      </c>
      <c r="G2663" s="139" t="s">
        <v>1505</v>
      </c>
    </row>
    <row r="2664" spans="1:7">
      <c r="A2664" s="139">
        <v>2663</v>
      </c>
      <c r="B2664" s="139" t="s">
        <v>4072</v>
      </c>
      <c r="C2664" s="139" t="s">
        <v>4080</v>
      </c>
      <c r="D2664" s="139" t="s">
        <v>4081</v>
      </c>
      <c r="E2664" s="139" t="s">
        <v>287</v>
      </c>
      <c r="F2664" s="139" t="s">
        <v>288</v>
      </c>
      <c r="G2664" s="139" t="s">
        <v>268</v>
      </c>
    </row>
    <row r="2665" spans="1:7">
      <c r="A2665" s="139">
        <v>2664</v>
      </c>
      <c r="B2665" s="139" t="s">
        <v>4072</v>
      </c>
      <c r="C2665" s="139" t="s">
        <v>4080</v>
      </c>
      <c r="D2665" s="139" t="s">
        <v>4081</v>
      </c>
      <c r="E2665" s="139" t="s">
        <v>289</v>
      </c>
      <c r="F2665" s="139" t="s">
        <v>290</v>
      </c>
      <c r="G2665" s="139" t="s">
        <v>1827</v>
      </c>
    </row>
    <row r="2666" spans="1:7">
      <c r="A2666" s="139">
        <v>2665</v>
      </c>
      <c r="B2666" s="139" t="s">
        <v>4072</v>
      </c>
      <c r="C2666" s="139" t="s">
        <v>4080</v>
      </c>
      <c r="D2666" s="139" t="s">
        <v>4081</v>
      </c>
      <c r="E2666" s="139" t="s">
        <v>2083</v>
      </c>
      <c r="F2666" s="139" t="s">
        <v>2084</v>
      </c>
      <c r="G2666" s="139" t="s">
        <v>2085</v>
      </c>
    </row>
    <row r="2667" spans="1:7">
      <c r="A2667" s="139">
        <v>2666</v>
      </c>
      <c r="B2667" s="139" t="s">
        <v>4072</v>
      </c>
      <c r="C2667" s="139" t="s">
        <v>4080</v>
      </c>
      <c r="D2667" s="139" t="s">
        <v>4081</v>
      </c>
      <c r="E2667" s="139" t="s">
        <v>2386</v>
      </c>
      <c r="F2667" s="139" t="s">
        <v>1502</v>
      </c>
      <c r="G2667" s="139" t="s">
        <v>2387</v>
      </c>
    </row>
    <row r="2668" spans="1:7">
      <c r="A2668" s="139">
        <v>2667</v>
      </c>
      <c r="B2668" s="139" t="s">
        <v>4072</v>
      </c>
      <c r="C2668" s="139" t="s">
        <v>4080</v>
      </c>
      <c r="D2668" s="139" t="s">
        <v>4081</v>
      </c>
      <c r="E2668" s="139" t="s">
        <v>291</v>
      </c>
      <c r="F2668" s="139" t="s">
        <v>292</v>
      </c>
      <c r="G2668" s="139" t="s">
        <v>1568</v>
      </c>
    </row>
    <row r="2669" spans="1:7">
      <c r="A2669" s="139">
        <v>2668</v>
      </c>
      <c r="B2669" s="139" t="s">
        <v>4072</v>
      </c>
      <c r="C2669" s="139" t="s">
        <v>4080</v>
      </c>
      <c r="D2669" s="139" t="s">
        <v>4081</v>
      </c>
      <c r="E2669" s="139" t="s">
        <v>1560</v>
      </c>
      <c r="F2669" s="139" t="s">
        <v>1561</v>
      </c>
      <c r="G2669" s="139" t="s">
        <v>1562</v>
      </c>
    </row>
    <row r="2670" spans="1:7">
      <c r="A2670" s="139">
        <v>2669</v>
      </c>
      <c r="B2670" s="139" t="s">
        <v>4072</v>
      </c>
      <c r="C2670" s="139" t="s">
        <v>4080</v>
      </c>
      <c r="D2670" s="139" t="s">
        <v>4081</v>
      </c>
      <c r="E2670" s="139" t="s">
        <v>266</v>
      </c>
      <c r="F2670" s="139" t="s">
        <v>267</v>
      </c>
      <c r="G2670" s="139" t="s">
        <v>268</v>
      </c>
    </row>
    <row r="2671" spans="1:7">
      <c r="A2671" s="139">
        <v>2670</v>
      </c>
      <c r="B2671" s="139" t="s">
        <v>4072</v>
      </c>
      <c r="C2671" s="139" t="s">
        <v>4080</v>
      </c>
      <c r="D2671" s="139" t="s">
        <v>4081</v>
      </c>
      <c r="E2671" s="139" t="s">
        <v>269</v>
      </c>
      <c r="F2671" s="139" t="s">
        <v>270</v>
      </c>
      <c r="G2671" s="139" t="s">
        <v>268</v>
      </c>
    </row>
    <row r="2672" spans="1:7">
      <c r="A2672" s="139">
        <v>2671</v>
      </c>
      <c r="B2672" s="139" t="s">
        <v>4072</v>
      </c>
      <c r="C2672" s="139" t="s">
        <v>4080</v>
      </c>
      <c r="D2672" s="139" t="s">
        <v>4081</v>
      </c>
      <c r="E2672" s="139" t="s">
        <v>293</v>
      </c>
      <c r="F2672" s="139" t="s">
        <v>294</v>
      </c>
      <c r="G2672" s="139" t="s">
        <v>268</v>
      </c>
    </row>
    <row r="2673" spans="1:7">
      <c r="A2673" s="139">
        <v>2672</v>
      </c>
      <c r="B2673" s="139" t="s">
        <v>4072</v>
      </c>
      <c r="C2673" s="139" t="s">
        <v>4080</v>
      </c>
      <c r="D2673" s="139" t="s">
        <v>4081</v>
      </c>
      <c r="E2673" s="139" t="s">
        <v>295</v>
      </c>
      <c r="F2673" s="139" t="s">
        <v>296</v>
      </c>
      <c r="G2673" s="139" t="s">
        <v>268</v>
      </c>
    </row>
    <row r="2674" spans="1:7">
      <c r="A2674" s="139">
        <v>2673</v>
      </c>
      <c r="B2674" s="139" t="s">
        <v>4072</v>
      </c>
      <c r="C2674" s="139" t="s">
        <v>4080</v>
      </c>
      <c r="D2674" s="139" t="s">
        <v>4081</v>
      </c>
      <c r="E2674" s="139" t="s">
        <v>1550</v>
      </c>
      <c r="F2674" s="139" t="s">
        <v>1551</v>
      </c>
      <c r="G2674" s="139" t="s">
        <v>1552</v>
      </c>
    </row>
    <row r="2675" spans="1:7">
      <c r="A2675" s="139">
        <v>2674</v>
      </c>
      <c r="B2675" s="139" t="s">
        <v>4072</v>
      </c>
      <c r="C2675" s="139" t="s">
        <v>4080</v>
      </c>
      <c r="D2675" s="139" t="s">
        <v>4081</v>
      </c>
      <c r="E2675" s="139" t="s">
        <v>1511</v>
      </c>
      <c r="F2675" s="139" t="s">
        <v>1512</v>
      </c>
      <c r="G2675" s="139" t="s">
        <v>1513</v>
      </c>
    </row>
    <row r="2676" spans="1:7">
      <c r="A2676" s="139">
        <v>2675</v>
      </c>
      <c r="B2676" s="139" t="s">
        <v>4072</v>
      </c>
      <c r="C2676" s="139" t="s">
        <v>4080</v>
      </c>
      <c r="D2676" s="139" t="s">
        <v>4081</v>
      </c>
      <c r="E2676" s="139" t="s">
        <v>297</v>
      </c>
      <c r="F2676" s="139" t="s">
        <v>298</v>
      </c>
      <c r="G2676" s="139" t="s">
        <v>268</v>
      </c>
    </row>
    <row r="2677" spans="1:7">
      <c r="A2677" s="139">
        <v>2676</v>
      </c>
      <c r="B2677" s="139" t="s">
        <v>4072</v>
      </c>
      <c r="C2677" s="139" t="s">
        <v>4082</v>
      </c>
      <c r="D2677" s="139" t="s">
        <v>4083</v>
      </c>
      <c r="E2677" s="139" t="s">
        <v>299</v>
      </c>
      <c r="F2677" s="139" t="s">
        <v>300</v>
      </c>
      <c r="G2677" s="139" t="s">
        <v>268</v>
      </c>
    </row>
    <row r="2678" spans="1:7">
      <c r="A2678" s="139">
        <v>2677</v>
      </c>
      <c r="B2678" s="139" t="s">
        <v>4072</v>
      </c>
      <c r="C2678" s="139" t="s">
        <v>4082</v>
      </c>
      <c r="D2678" s="139" t="s">
        <v>4083</v>
      </c>
      <c r="E2678" s="139" t="s">
        <v>301</v>
      </c>
      <c r="F2678" s="139" t="s">
        <v>302</v>
      </c>
      <c r="G2678" s="139" t="s">
        <v>268</v>
      </c>
    </row>
    <row r="2679" spans="1:7">
      <c r="A2679" s="139">
        <v>2678</v>
      </c>
      <c r="B2679" s="139" t="s">
        <v>4072</v>
      </c>
      <c r="C2679" s="139" t="s">
        <v>4082</v>
      </c>
      <c r="D2679" s="139" t="s">
        <v>4083</v>
      </c>
      <c r="E2679" s="139" t="s">
        <v>303</v>
      </c>
      <c r="F2679" s="139" t="s">
        <v>304</v>
      </c>
      <c r="G2679" s="139" t="s">
        <v>268</v>
      </c>
    </row>
    <row r="2680" spans="1:7">
      <c r="A2680" s="139">
        <v>2679</v>
      </c>
      <c r="B2680" s="139" t="s">
        <v>4072</v>
      </c>
      <c r="C2680" s="139" t="s">
        <v>4082</v>
      </c>
      <c r="D2680" s="139" t="s">
        <v>4083</v>
      </c>
      <c r="E2680" s="139" t="s">
        <v>1501</v>
      </c>
      <c r="F2680" s="139" t="s">
        <v>1502</v>
      </c>
      <c r="G2680" s="139" t="s">
        <v>1503</v>
      </c>
    </row>
    <row r="2681" spans="1:7">
      <c r="A2681" s="139">
        <v>2680</v>
      </c>
      <c r="B2681" s="139" t="s">
        <v>4072</v>
      </c>
      <c r="C2681" s="139" t="s">
        <v>4082</v>
      </c>
      <c r="D2681" s="139" t="s">
        <v>4083</v>
      </c>
      <c r="E2681" s="139" t="s">
        <v>1504</v>
      </c>
      <c r="F2681" s="139" t="s">
        <v>1502</v>
      </c>
      <c r="G2681" s="139" t="s">
        <v>1505</v>
      </c>
    </row>
    <row r="2682" spans="1:7">
      <c r="A2682" s="139">
        <v>2681</v>
      </c>
      <c r="B2682" s="139" t="s">
        <v>4072</v>
      </c>
      <c r="C2682" s="139" t="s">
        <v>4082</v>
      </c>
      <c r="D2682" s="139" t="s">
        <v>4083</v>
      </c>
      <c r="E2682" s="139" t="s">
        <v>2083</v>
      </c>
      <c r="F2682" s="139" t="s">
        <v>2084</v>
      </c>
      <c r="G2682" s="139" t="s">
        <v>2085</v>
      </c>
    </row>
    <row r="2683" spans="1:7">
      <c r="A2683" s="139">
        <v>2682</v>
      </c>
      <c r="B2683" s="139" t="s">
        <v>4072</v>
      </c>
      <c r="C2683" s="139" t="s">
        <v>4082</v>
      </c>
      <c r="D2683" s="139" t="s">
        <v>4083</v>
      </c>
      <c r="E2683" s="139" t="s">
        <v>2386</v>
      </c>
      <c r="F2683" s="139" t="s">
        <v>1502</v>
      </c>
      <c r="G2683" s="139" t="s">
        <v>2387</v>
      </c>
    </row>
    <row r="2684" spans="1:7">
      <c r="A2684" s="139">
        <v>2683</v>
      </c>
      <c r="B2684" s="139" t="s">
        <v>4072</v>
      </c>
      <c r="C2684" s="139" t="s">
        <v>4082</v>
      </c>
      <c r="D2684" s="139" t="s">
        <v>4083</v>
      </c>
      <c r="E2684" s="139" t="s">
        <v>1560</v>
      </c>
      <c r="F2684" s="139" t="s">
        <v>1561</v>
      </c>
      <c r="G2684" s="139" t="s">
        <v>1562</v>
      </c>
    </row>
    <row r="2685" spans="1:7">
      <c r="A2685" s="139">
        <v>2684</v>
      </c>
      <c r="B2685" s="139" t="s">
        <v>4072</v>
      </c>
      <c r="C2685" s="139" t="s">
        <v>4082</v>
      </c>
      <c r="D2685" s="139" t="s">
        <v>4083</v>
      </c>
      <c r="E2685" s="139" t="s">
        <v>266</v>
      </c>
      <c r="F2685" s="139" t="s">
        <v>267</v>
      </c>
      <c r="G2685" s="139" t="s">
        <v>268</v>
      </c>
    </row>
    <row r="2686" spans="1:7">
      <c r="A2686" s="139">
        <v>2685</v>
      </c>
      <c r="B2686" s="139" t="s">
        <v>4072</v>
      </c>
      <c r="C2686" s="139" t="s">
        <v>4082</v>
      </c>
      <c r="D2686" s="139" t="s">
        <v>4083</v>
      </c>
      <c r="E2686" s="139" t="s">
        <v>269</v>
      </c>
      <c r="F2686" s="139" t="s">
        <v>270</v>
      </c>
      <c r="G2686" s="139" t="s">
        <v>268</v>
      </c>
    </row>
    <row r="2687" spans="1:7">
      <c r="A2687" s="139">
        <v>2686</v>
      </c>
      <c r="B2687" s="139" t="s">
        <v>4072</v>
      </c>
      <c r="C2687" s="139" t="s">
        <v>4082</v>
      </c>
      <c r="D2687" s="139" t="s">
        <v>4083</v>
      </c>
      <c r="E2687" s="139" t="s">
        <v>1550</v>
      </c>
      <c r="F2687" s="139" t="s">
        <v>1551</v>
      </c>
      <c r="G2687" s="139" t="s">
        <v>1552</v>
      </c>
    </row>
    <row r="2688" spans="1:7">
      <c r="A2688" s="139">
        <v>2687</v>
      </c>
      <c r="B2688" s="139" t="s">
        <v>4072</v>
      </c>
      <c r="C2688" s="139" t="s">
        <v>4082</v>
      </c>
      <c r="D2688" s="139" t="s">
        <v>4083</v>
      </c>
      <c r="E2688" s="139" t="s">
        <v>1511</v>
      </c>
      <c r="F2688" s="139" t="s">
        <v>1512</v>
      </c>
      <c r="G2688" s="139" t="s">
        <v>1513</v>
      </c>
    </row>
    <row r="2689" spans="1:7">
      <c r="A2689" s="139">
        <v>2688</v>
      </c>
      <c r="B2689" s="139" t="s">
        <v>4072</v>
      </c>
      <c r="C2689" s="139" t="s">
        <v>4084</v>
      </c>
      <c r="D2689" s="139" t="s">
        <v>4085</v>
      </c>
      <c r="E2689" s="139" t="s">
        <v>1501</v>
      </c>
      <c r="F2689" s="139" t="s">
        <v>1502</v>
      </c>
      <c r="G2689" s="139" t="s">
        <v>1503</v>
      </c>
    </row>
    <row r="2690" spans="1:7">
      <c r="A2690" s="139">
        <v>2689</v>
      </c>
      <c r="B2690" s="139" t="s">
        <v>4072</v>
      </c>
      <c r="C2690" s="139" t="s">
        <v>4084</v>
      </c>
      <c r="D2690" s="139" t="s">
        <v>4085</v>
      </c>
      <c r="E2690" s="139" t="s">
        <v>1504</v>
      </c>
      <c r="F2690" s="139" t="s">
        <v>1502</v>
      </c>
      <c r="G2690" s="139" t="s">
        <v>1505</v>
      </c>
    </row>
    <row r="2691" spans="1:7">
      <c r="A2691" s="139">
        <v>2690</v>
      </c>
      <c r="B2691" s="139" t="s">
        <v>4072</v>
      </c>
      <c r="C2691" s="139" t="s">
        <v>4084</v>
      </c>
      <c r="D2691" s="139" t="s">
        <v>4085</v>
      </c>
      <c r="E2691" s="139" t="s">
        <v>2083</v>
      </c>
      <c r="F2691" s="139" t="s">
        <v>2084</v>
      </c>
      <c r="G2691" s="139" t="s">
        <v>2085</v>
      </c>
    </row>
    <row r="2692" spans="1:7">
      <c r="A2692" s="139">
        <v>2691</v>
      </c>
      <c r="B2692" s="139" t="s">
        <v>4072</v>
      </c>
      <c r="C2692" s="139" t="s">
        <v>4084</v>
      </c>
      <c r="D2692" s="139" t="s">
        <v>4085</v>
      </c>
      <c r="E2692" s="139" t="s">
        <v>2386</v>
      </c>
      <c r="F2692" s="139" t="s">
        <v>1502</v>
      </c>
      <c r="G2692" s="139" t="s">
        <v>2387</v>
      </c>
    </row>
    <row r="2693" spans="1:7">
      <c r="A2693" s="139">
        <v>2692</v>
      </c>
      <c r="B2693" s="139" t="s">
        <v>4072</v>
      </c>
      <c r="C2693" s="139" t="s">
        <v>4084</v>
      </c>
      <c r="D2693" s="139" t="s">
        <v>4085</v>
      </c>
      <c r="E2693" s="139" t="s">
        <v>1560</v>
      </c>
      <c r="F2693" s="139" t="s">
        <v>1561</v>
      </c>
      <c r="G2693" s="139" t="s">
        <v>1562</v>
      </c>
    </row>
    <row r="2694" spans="1:7">
      <c r="A2694" s="139">
        <v>2693</v>
      </c>
      <c r="B2694" s="139" t="s">
        <v>4072</v>
      </c>
      <c r="C2694" s="139" t="s">
        <v>4084</v>
      </c>
      <c r="D2694" s="139" t="s">
        <v>4085</v>
      </c>
      <c r="E2694" s="139" t="s">
        <v>266</v>
      </c>
      <c r="F2694" s="139" t="s">
        <v>267</v>
      </c>
      <c r="G2694" s="139" t="s">
        <v>268</v>
      </c>
    </row>
    <row r="2695" spans="1:7">
      <c r="A2695" s="139">
        <v>2694</v>
      </c>
      <c r="B2695" s="139" t="s">
        <v>4072</v>
      </c>
      <c r="C2695" s="139" t="s">
        <v>4084</v>
      </c>
      <c r="D2695" s="139" t="s">
        <v>4085</v>
      </c>
      <c r="E2695" s="139" t="s">
        <v>269</v>
      </c>
      <c r="F2695" s="139" t="s">
        <v>270</v>
      </c>
      <c r="G2695" s="139" t="s">
        <v>268</v>
      </c>
    </row>
    <row r="2696" spans="1:7">
      <c r="A2696" s="139">
        <v>2695</v>
      </c>
      <c r="B2696" s="139" t="s">
        <v>4072</v>
      </c>
      <c r="C2696" s="139" t="s">
        <v>4084</v>
      </c>
      <c r="D2696" s="139" t="s">
        <v>4085</v>
      </c>
      <c r="E2696" s="139" t="s">
        <v>1550</v>
      </c>
      <c r="F2696" s="139" t="s">
        <v>1551</v>
      </c>
      <c r="G2696" s="139" t="s">
        <v>1552</v>
      </c>
    </row>
    <row r="2697" spans="1:7">
      <c r="A2697" s="139">
        <v>2696</v>
      </c>
      <c r="B2697" s="139" t="s">
        <v>4072</v>
      </c>
      <c r="C2697" s="139" t="s">
        <v>4084</v>
      </c>
      <c r="D2697" s="139" t="s">
        <v>4085</v>
      </c>
      <c r="E2697" s="139" t="s">
        <v>1511</v>
      </c>
      <c r="F2697" s="139" t="s">
        <v>1512</v>
      </c>
      <c r="G2697" s="139" t="s">
        <v>1513</v>
      </c>
    </row>
    <row r="2698" spans="1:7">
      <c r="A2698" s="139">
        <v>2697</v>
      </c>
      <c r="B2698" s="139" t="s">
        <v>4072</v>
      </c>
      <c r="C2698" s="139" t="s">
        <v>4086</v>
      </c>
      <c r="D2698" s="139" t="s">
        <v>4087</v>
      </c>
      <c r="E2698" s="139" t="s">
        <v>1501</v>
      </c>
      <c r="F2698" s="139" t="s">
        <v>1502</v>
      </c>
      <c r="G2698" s="139" t="s">
        <v>1503</v>
      </c>
    </row>
    <row r="2699" spans="1:7">
      <c r="A2699" s="139">
        <v>2698</v>
      </c>
      <c r="B2699" s="139" t="s">
        <v>4072</v>
      </c>
      <c r="C2699" s="139" t="s">
        <v>4086</v>
      </c>
      <c r="D2699" s="139" t="s">
        <v>4087</v>
      </c>
      <c r="E2699" s="139" t="s">
        <v>1504</v>
      </c>
      <c r="F2699" s="139" t="s">
        <v>1502</v>
      </c>
      <c r="G2699" s="139" t="s">
        <v>1505</v>
      </c>
    </row>
    <row r="2700" spans="1:7">
      <c r="A2700" s="139">
        <v>2699</v>
      </c>
      <c r="B2700" s="139" t="s">
        <v>4072</v>
      </c>
      <c r="C2700" s="139" t="s">
        <v>4086</v>
      </c>
      <c r="D2700" s="139" t="s">
        <v>4087</v>
      </c>
      <c r="E2700" s="139" t="s">
        <v>2083</v>
      </c>
      <c r="F2700" s="139" t="s">
        <v>2084</v>
      </c>
      <c r="G2700" s="139" t="s">
        <v>2085</v>
      </c>
    </row>
    <row r="2701" spans="1:7">
      <c r="A2701" s="139">
        <v>2700</v>
      </c>
      <c r="B2701" s="139" t="s">
        <v>4072</v>
      </c>
      <c r="C2701" s="139" t="s">
        <v>4086</v>
      </c>
      <c r="D2701" s="139" t="s">
        <v>4087</v>
      </c>
      <c r="E2701" s="139" t="s">
        <v>2386</v>
      </c>
      <c r="F2701" s="139" t="s">
        <v>1502</v>
      </c>
      <c r="G2701" s="139" t="s">
        <v>2387</v>
      </c>
    </row>
    <row r="2702" spans="1:7">
      <c r="A2702" s="139">
        <v>2701</v>
      </c>
      <c r="B2702" s="139" t="s">
        <v>4072</v>
      </c>
      <c r="C2702" s="139" t="s">
        <v>4086</v>
      </c>
      <c r="D2702" s="139" t="s">
        <v>4087</v>
      </c>
      <c r="E2702" s="139" t="s">
        <v>1560</v>
      </c>
      <c r="F2702" s="139" t="s">
        <v>1561</v>
      </c>
      <c r="G2702" s="139" t="s">
        <v>1562</v>
      </c>
    </row>
    <row r="2703" spans="1:7">
      <c r="A2703" s="139">
        <v>2702</v>
      </c>
      <c r="B2703" s="139" t="s">
        <v>4072</v>
      </c>
      <c r="C2703" s="139" t="s">
        <v>4086</v>
      </c>
      <c r="D2703" s="139" t="s">
        <v>4087</v>
      </c>
      <c r="E2703" s="139" t="s">
        <v>266</v>
      </c>
      <c r="F2703" s="139" t="s">
        <v>267</v>
      </c>
      <c r="G2703" s="139" t="s">
        <v>268</v>
      </c>
    </row>
    <row r="2704" spans="1:7">
      <c r="A2704" s="139">
        <v>2703</v>
      </c>
      <c r="B2704" s="139" t="s">
        <v>4072</v>
      </c>
      <c r="C2704" s="139" t="s">
        <v>4086</v>
      </c>
      <c r="D2704" s="139" t="s">
        <v>4087</v>
      </c>
      <c r="E2704" s="139" t="s">
        <v>269</v>
      </c>
      <c r="F2704" s="139" t="s">
        <v>270</v>
      </c>
      <c r="G2704" s="139" t="s">
        <v>268</v>
      </c>
    </row>
    <row r="2705" spans="1:7">
      <c r="A2705" s="139">
        <v>2704</v>
      </c>
      <c r="B2705" s="139" t="s">
        <v>4072</v>
      </c>
      <c r="C2705" s="139" t="s">
        <v>4086</v>
      </c>
      <c r="D2705" s="139" t="s">
        <v>4087</v>
      </c>
      <c r="E2705" s="139" t="s">
        <v>1550</v>
      </c>
      <c r="F2705" s="139" t="s">
        <v>1551</v>
      </c>
      <c r="G2705" s="139" t="s">
        <v>1552</v>
      </c>
    </row>
    <row r="2706" spans="1:7">
      <c r="A2706" s="139">
        <v>2705</v>
      </c>
      <c r="B2706" s="139" t="s">
        <v>4072</v>
      </c>
      <c r="C2706" s="139" t="s">
        <v>4086</v>
      </c>
      <c r="D2706" s="139" t="s">
        <v>4087</v>
      </c>
      <c r="E2706" s="139" t="s">
        <v>1511</v>
      </c>
      <c r="F2706" s="139" t="s">
        <v>1512</v>
      </c>
      <c r="G2706" s="139" t="s">
        <v>1513</v>
      </c>
    </row>
    <row r="2707" spans="1:7">
      <c r="A2707" s="139">
        <v>2706</v>
      </c>
      <c r="B2707" s="139" t="s">
        <v>4072</v>
      </c>
      <c r="C2707" s="139" t="s">
        <v>4086</v>
      </c>
      <c r="D2707" s="139" t="s">
        <v>4087</v>
      </c>
      <c r="E2707" s="139" t="s">
        <v>305</v>
      </c>
      <c r="F2707" s="139" t="s">
        <v>306</v>
      </c>
      <c r="G2707" s="139" t="s">
        <v>268</v>
      </c>
    </row>
    <row r="2708" spans="1:7">
      <c r="A2708" s="139">
        <v>2707</v>
      </c>
      <c r="B2708" s="139" t="s">
        <v>4088</v>
      </c>
      <c r="C2708" s="139" t="s">
        <v>4088</v>
      </c>
      <c r="D2708" s="139" t="s">
        <v>4089</v>
      </c>
      <c r="E2708" s="139" t="s">
        <v>1753</v>
      </c>
      <c r="F2708" s="139" t="s">
        <v>1754</v>
      </c>
      <c r="G2708" s="139" t="s">
        <v>1755</v>
      </c>
    </row>
    <row r="2709" spans="1:7">
      <c r="A2709" s="139">
        <v>2708</v>
      </c>
      <c r="B2709" s="139" t="s">
        <v>4088</v>
      </c>
      <c r="C2709" s="139" t="s">
        <v>4088</v>
      </c>
      <c r="D2709" s="139" t="s">
        <v>4089</v>
      </c>
      <c r="E2709" s="139" t="s">
        <v>1511</v>
      </c>
      <c r="F2709" s="139" t="s">
        <v>1512</v>
      </c>
      <c r="G2709" s="139" t="s">
        <v>1513</v>
      </c>
    </row>
    <row r="2710" spans="1:7">
      <c r="A2710" s="139">
        <v>2709</v>
      </c>
      <c r="B2710" s="139" t="s">
        <v>4088</v>
      </c>
      <c r="C2710" s="139" t="s">
        <v>4090</v>
      </c>
      <c r="D2710" s="139" t="s">
        <v>4091</v>
      </c>
      <c r="E2710" s="139" t="s">
        <v>1753</v>
      </c>
      <c r="F2710" s="139" t="s">
        <v>1754</v>
      </c>
      <c r="G2710" s="139" t="s">
        <v>1755</v>
      </c>
    </row>
    <row r="2711" spans="1:7">
      <c r="A2711" s="139">
        <v>2710</v>
      </c>
      <c r="B2711" s="139" t="s">
        <v>4088</v>
      </c>
      <c r="C2711" s="139" t="s">
        <v>4090</v>
      </c>
      <c r="D2711" s="139" t="s">
        <v>4091</v>
      </c>
      <c r="E2711" s="139" t="s">
        <v>307</v>
      </c>
      <c r="F2711" s="139" t="s">
        <v>308</v>
      </c>
      <c r="G2711" s="139" t="s">
        <v>309</v>
      </c>
    </row>
    <row r="2712" spans="1:7">
      <c r="A2712" s="139">
        <v>2711</v>
      </c>
      <c r="B2712" s="139" t="s">
        <v>4088</v>
      </c>
      <c r="C2712" s="139" t="s">
        <v>4090</v>
      </c>
      <c r="D2712" s="139" t="s">
        <v>4091</v>
      </c>
      <c r="E2712" s="139" t="s">
        <v>2172</v>
      </c>
      <c r="F2712" s="139" t="s">
        <v>2173</v>
      </c>
      <c r="G2712" s="139" t="s">
        <v>2090</v>
      </c>
    </row>
    <row r="2713" spans="1:7">
      <c r="A2713" s="139">
        <v>2712</v>
      </c>
      <c r="B2713" s="139" t="s">
        <v>4088</v>
      </c>
      <c r="C2713" s="139" t="s">
        <v>4090</v>
      </c>
      <c r="D2713" s="139" t="s">
        <v>4091</v>
      </c>
      <c r="E2713" s="139" t="s">
        <v>1511</v>
      </c>
      <c r="F2713" s="139" t="s">
        <v>1512</v>
      </c>
      <c r="G2713" s="139" t="s">
        <v>1513</v>
      </c>
    </row>
    <row r="2714" spans="1:7">
      <c r="A2714" s="139">
        <v>2713</v>
      </c>
      <c r="B2714" s="139" t="s">
        <v>4088</v>
      </c>
      <c r="C2714" s="139" t="s">
        <v>4090</v>
      </c>
      <c r="D2714" s="139" t="s">
        <v>4091</v>
      </c>
      <c r="E2714" s="139" t="s">
        <v>310</v>
      </c>
      <c r="F2714" s="139" t="s">
        <v>311</v>
      </c>
      <c r="G2714" s="139" t="s">
        <v>309</v>
      </c>
    </row>
    <row r="2715" spans="1:7">
      <c r="A2715" s="139">
        <v>2714</v>
      </c>
      <c r="B2715" s="139" t="s">
        <v>4088</v>
      </c>
      <c r="C2715" s="139" t="s">
        <v>4090</v>
      </c>
      <c r="D2715" s="139" t="s">
        <v>4091</v>
      </c>
      <c r="E2715" s="139" t="s">
        <v>312</v>
      </c>
      <c r="F2715" s="139" t="s">
        <v>313</v>
      </c>
      <c r="G2715" s="139" t="s">
        <v>309</v>
      </c>
    </row>
    <row r="2716" spans="1:7">
      <c r="A2716" s="139">
        <v>2715</v>
      </c>
      <c r="B2716" s="139" t="s">
        <v>4088</v>
      </c>
      <c r="C2716" s="139" t="s">
        <v>4092</v>
      </c>
      <c r="D2716" s="139" t="s">
        <v>4093</v>
      </c>
      <c r="E2716" s="139" t="s">
        <v>314</v>
      </c>
      <c r="F2716" s="139" t="s">
        <v>315</v>
      </c>
      <c r="G2716" s="139" t="s">
        <v>309</v>
      </c>
    </row>
    <row r="2717" spans="1:7">
      <c r="A2717" s="139">
        <v>2716</v>
      </c>
      <c r="B2717" s="139" t="s">
        <v>4088</v>
      </c>
      <c r="C2717" s="139" t="s">
        <v>4092</v>
      </c>
      <c r="D2717" s="139" t="s">
        <v>4093</v>
      </c>
      <c r="E2717" s="139" t="s">
        <v>1753</v>
      </c>
      <c r="F2717" s="139" t="s">
        <v>1754</v>
      </c>
      <c r="G2717" s="139" t="s">
        <v>1755</v>
      </c>
    </row>
    <row r="2718" spans="1:7">
      <c r="A2718" s="139">
        <v>2717</v>
      </c>
      <c r="B2718" s="139" t="s">
        <v>4088</v>
      </c>
      <c r="C2718" s="139" t="s">
        <v>4092</v>
      </c>
      <c r="D2718" s="139" t="s">
        <v>4093</v>
      </c>
      <c r="E2718" s="139" t="s">
        <v>2172</v>
      </c>
      <c r="F2718" s="139" t="s">
        <v>2173</v>
      </c>
      <c r="G2718" s="139" t="s">
        <v>2090</v>
      </c>
    </row>
    <row r="2719" spans="1:7">
      <c r="A2719" s="139">
        <v>2718</v>
      </c>
      <c r="B2719" s="139" t="s">
        <v>4088</v>
      </c>
      <c r="C2719" s="139" t="s">
        <v>4092</v>
      </c>
      <c r="D2719" s="139" t="s">
        <v>4093</v>
      </c>
      <c r="E2719" s="139" t="s">
        <v>316</v>
      </c>
      <c r="F2719" s="139" t="s">
        <v>317</v>
      </c>
      <c r="G2719" s="139" t="s">
        <v>309</v>
      </c>
    </row>
    <row r="2720" spans="1:7">
      <c r="A2720" s="139">
        <v>2719</v>
      </c>
      <c r="B2720" s="139" t="s">
        <v>4088</v>
      </c>
      <c r="C2720" s="139" t="s">
        <v>4092</v>
      </c>
      <c r="D2720" s="139" t="s">
        <v>4093</v>
      </c>
      <c r="E2720" s="139" t="s">
        <v>1511</v>
      </c>
      <c r="F2720" s="139" t="s">
        <v>1512</v>
      </c>
      <c r="G2720" s="139" t="s">
        <v>1513</v>
      </c>
    </row>
    <row r="2721" spans="1:7">
      <c r="A2721" s="139">
        <v>2720</v>
      </c>
      <c r="B2721" s="139" t="s">
        <v>4088</v>
      </c>
      <c r="C2721" s="139" t="s">
        <v>4092</v>
      </c>
      <c r="D2721" s="139" t="s">
        <v>4093</v>
      </c>
      <c r="E2721" s="139" t="s">
        <v>310</v>
      </c>
      <c r="F2721" s="139" t="s">
        <v>311</v>
      </c>
      <c r="G2721" s="139" t="s">
        <v>309</v>
      </c>
    </row>
    <row r="2722" spans="1:7">
      <c r="A2722" s="139">
        <v>2721</v>
      </c>
      <c r="B2722" s="139" t="s">
        <v>4088</v>
      </c>
      <c r="C2722" s="139" t="s">
        <v>4094</v>
      </c>
      <c r="D2722" s="139" t="s">
        <v>4095</v>
      </c>
      <c r="E2722" s="139" t="s">
        <v>1753</v>
      </c>
      <c r="F2722" s="139" t="s">
        <v>1754</v>
      </c>
      <c r="G2722" s="139" t="s">
        <v>1755</v>
      </c>
    </row>
    <row r="2723" spans="1:7">
      <c r="A2723" s="139">
        <v>2722</v>
      </c>
      <c r="B2723" s="139" t="s">
        <v>4088</v>
      </c>
      <c r="C2723" s="139" t="s">
        <v>4094</v>
      </c>
      <c r="D2723" s="139" t="s">
        <v>4095</v>
      </c>
      <c r="E2723" s="139" t="s">
        <v>2172</v>
      </c>
      <c r="F2723" s="139" t="s">
        <v>2173</v>
      </c>
      <c r="G2723" s="139" t="s">
        <v>2090</v>
      </c>
    </row>
    <row r="2724" spans="1:7">
      <c r="A2724" s="139">
        <v>2723</v>
      </c>
      <c r="B2724" s="139" t="s">
        <v>4088</v>
      </c>
      <c r="C2724" s="139" t="s">
        <v>4094</v>
      </c>
      <c r="D2724" s="139" t="s">
        <v>4095</v>
      </c>
      <c r="E2724" s="139" t="s">
        <v>318</v>
      </c>
      <c r="F2724" s="139" t="s">
        <v>319</v>
      </c>
      <c r="G2724" s="139" t="s">
        <v>309</v>
      </c>
    </row>
    <row r="2725" spans="1:7">
      <c r="A2725" s="139">
        <v>2724</v>
      </c>
      <c r="B2725" s="139" t="s">
        <v>4088</v>
      </c>
      <c r="C2725" s="139" t="s">
        <v>4094</v>
      </c>
      <c r="D2725" s="139" t="s">
        <v>4095</v>
      </c>
      <c r="E2725" s="139" t="s">
        <v>1511</v>
      </c>
      <c r="F2725" s="139" t="s">
        <v>1512</v>
      </c>
      <c r="G2725" s="139" t="s">
        <v>1513</v>
      </c>
    </row>
    <row r="2726" spans="1:7">
      <c r="A2726" s="139">
        <v>2725</v>
      </c>
      <c r="B2726" s="139" t="s">
        <v>4088</v>
      </c>
      <c r="C2726" s="139" t="s">
        <v>4094</v>
      </c>
      <c r="D2726" s="139" t="s">
        <v>4095</v>
      </c>
      <c r="E2726" s="139" t="s">
        <v>310</v>
      </c>
      <c r="F2726" s="139" t="s">
        <v>311</v>
      </c>
      <c r="G2726" s="139" t="s">
        <v>309</v>
      </c>
    </row>
    <row r="2727" spans="1:7">
      <c r="A2727" s="139">
        <v>2726</v>
      </c>
      <c r="B2727" s="139" t="s">
        <v>4088</v>
      </c>
      <c r="C2727" s="139" t="s">
        <v>4096</v>
      </c>
      <c r="D2727" s="139" t="s">
        <v>4097</v>
      </c>
      <c r="E2727" s="139" t="s">
        <v>1753</v>
      </c>
      <c r="F2727" s="139" t="s">
        <v>1754</v>
      </c>
      <c r="G2727" s="139" t="s">
        <v>1755</v>
      </c>
    </row>
    <row r="2728" spans="1:7">
      <c r="A2728" s="139">
        <v>2727</v>
      </c>
      <c r="B2728" s="139" t="s">
        <v>4088</v>
      </c>
      <c r="C2728" s="139" t="s">
        <v>4096</v>
      </c>
      <c r="D2728" s="139" t="s">
        <v>4097</v>
      </c>
      <c r="E2728" s="139" t="s">
        <v>320</v>
      </c>
      <c r="F2728" s="139" t="s">
        <v>321</v>
      </c>
      <c r="G2728" s="139" t="s">
        <v>309</v>
      </c>
    </row>
    <row r="2729" spans="1:7">
      <c r="A2729" s="139">
        <v>2728</v>
      </c>
      <c r="B2729" s="139" t="s">
        <v>4088</v>
      </c>
      <c r="C2729" s="139" t="s">
        <v>4096</v>
      </c>
      <c r="D2729" s="139" t="s">
        <v>4097</v>
      </c>
      <c r="E2729" s="139" t="s">
        <v>2172</v>
      </c>
      <c r="F2729" s="139" t="s">
        <v>2173</v>
      </c>
      <c r="G2729" s="139" t="s">
        <v>2090</v>
      </c>
    </row>
    <row r="2730" spans="1:7">
      <c r="A2730" s="139">
        <v>2729</v>
      </c>
      <c r="B2730" s="139" t="s">
        <v>4088</v>
      </c>
      <c r="C2730" s="139" t="s">
        <v>4096</v>
      </c>
      <c r="D2730" s="139" t="s">
        <v>4097</v>
      </c>
      <c r="E2730" s="139" t="s">
        <v>1511</v>
      </c>
      <c r="F2730" s="139" t="s">
        <v>1512</v>
      </c>
      <c r="G2730" s="139" t="s">
        <v>1513</v>
      </c>
    </row>
    <row r="2731" spans="1:7">
      <c r="A2731" s="139">
        <v>2730</v>
      </c>
      <c r="B2731" s="139" t="s">
        <v>4088</v>
      </c>
      <c r="C2731" s="139" t="s">
        <v>4096</v>
      </c>
      <c r="D2731" s="139" t="s">
        <v>4097</v>
      </c>
      <c r="E2731" s="139" t="s">
        <v>322</v>
      </c>
      <c r="F2731" s="139" t="s">
        <v>323</v>
      </c>
      <c r="G2731" s="139" t="s">
        <v>309</v>
      </c>
    </row>
    <row r="2732" spans="1:7">
      <c r="A2732" s="139">
        <v>2731</v>
      </c>
      <c r="B2732" s="139" t="s">
        <v>4088</v>
      </c>
      <c r="C2732" s="139" t="s">
        <v>4096</v>
      </c>
      <c r="D2732" s="139" t="s">
        <v>4097</v>
      </c>
      <c r="E2732" s="139" t="s">
        <v>310</v>
      </c>
      <c r="F2732" s="139" t="s">
        <v>311</v>
      </c>
      <c r="G2732" s="139" t="s">
        <v>309</v>
      </c>
    </row>
    <row r="2733" spans="1:7">
      <c r="A2733" s="139">
        <v>2732</v>
      </c>
      <c r="B2733" s="139" t="s">
        <v>4088</v>
      </c>
      <c r="C2733" s="139" t="s">
        <v>4098</v>
      </c>
      <c r="D2733" s="139" t="s">
        <v>4099</v>
      </c>
      <c r="E2733" s="139" t="s">
        <v>1753</v>
      </c>
      <c r="F2733" s="139" t="s">
        <v>1754</v>
      </c>
      <c r="G2733" s="139" t="s">
        <v>1755</v>
      </c>
    </row>
    <row r="2734" spans="1:7">
      <c r="A2734" s="139">
        <v>2733</v>
      </c>
      <c r="B2734" s="139" t="s">
        <v>4088</v>
      </c>
      <c r="C2734" s="139" t="s">
        <v>4098</v>
      </c>
      <c r="D2734" s="139" t="s">
        <v>4099</v>
      </c>
      <c r="E2734" s="139" t="s">
        <v>2172</v>
      </c>
      <c r="F2734" s="139" t="s">
        <v>2173</v>
      </c>
      <c r="G2734" s="139" t="s">
        <v>2090</v>
      </c>
    </row>
    <row r="2735" spans="1:7">
      <c r="A2735" s="139">
        <v>2734</v>
      </c>
      <c r="B2735" s="139" t="s">
        <v>4088</v>
      </c>
      <c r="C2735" s="139" t="s">
        <v>4098</v>
      </c>
      <c r="D2735" s="139" t="s">
        <v>4099</v>
      </c>
      <c r="E2735" s="139" t="s">
        <v>1511</v>
      </c>
      <c r="F2735" s="139" t="s">
        <v>1512</v>
      </c>
      <c r="G2735" s="139" t="s">
        <v>1513</v>
      </c>
    </row>
    <row r="2736" spans="1:7">
      <c r="A2736" s="139">
        <v>2735</v>
      </c>
      <c r="B2736" s="139" t="s">
        <v>4088</v>
      </c>
      <c r="C2736" s="139" t="s">
        <v>4098</v>
      </c>
      <c r="D2736" s="139" t="s">
        <v>4099</v>
      </c>
      <c r="E2736" s="139" t="s">
        <v>310</v>
      </c>
      <c r="F2736" s="139" t="s">
        <v>311</v>
      </c>
      <c r="G2736" s="139" t="s">
        <v>309</v>
      </c>
    </row>
    <row r="2737" spans="1:7">
      <c r="A2737" s="139">
        <v>2736</v>
      </c>
      <c r="B2737" s="139" t="s">
        <v>4088</v>
      </c>
      <c r="C2737" s="139" t="s">
        <v>3578</v>
      </c>
      <c r="D2737" s="139" t="s">
        <v>4100</v>
      </c>
      <c r="E2737" s="139" t="s">
        <v>1753</v>
      </c>
      <c r="F2737" s="139" t="s">
        <v>1754</v>
      </c>
      <c r="G2737" s="139" t="s">
        <v>1755</v>
      </c>
    </row>
    <row r="2738" spans="1:7">
      <c r="A2738" s="139">
        <v>2737</v>
      </c>
      <c r="B2738" s="139" t="s">
        <v>4088</v>
      </c>
      <c r="C2738" s="139" t="s">
        <v>3578</v>
      </c>
      <c r="D2738" s="139" t="s">
        <v>4100</v>
      </c>
      <c r="E2738" s="139" t="s">
        <v>2172</v>
      </c>
      <c r="F2738" s="139" t="s">
        <v>2173</v>
      </c>
      <c r="G2738" s="139" t="s">
        <v>2090</v>
      </c>
    </row>
    <row r="2739" spans="1:7">
      <c r="A2739" s="139">
        <v>2738</v>
      </c>
      <c r="B2739" s="139" t="s">
        <v>4088</v>
      </c>
      <c r="C2739" s="139" t="s">
        <v>3578</v>
      </c>
      <c r="D2739" s="139" t="s">
        <v>4100</v>
      </c>
      <c r="E2739" s="139" t="s">
        <v>1511</v>
      </c>
      <c r="F2739" s="139" t="s">
        <v>1512</v>
      </c>
      <c r="G2739" s="139" t="s">
        <v>1513</v>
      </c>
    </row>
    <row r="2740" spans="1:7">
      <c r="A2740" s="139">
        <v>2739</v>
      </c>
      <c r="B2740" s="139" t="s">
        <v>4088</v>
      </c>
      <c r="C2740" s="139" t="s">
        <v>3578</v>
      </c>
      <c r="D2740" s="139" t="s">
        <v>4100</v>
      </c>
      <c r="E2740" s="139" t="s">
        <v>310</v>
      </c>
      <c r="F2740" s="139" t="s">
        <v>311</v>
      </c>
      <c r="G2740" s="139" t="s">
        <v>309</v>
      </c>
    </row>
    <row r="2741" spans="1:7">
      <c r="A2741" s="139">
        <v>2740</v>
      </c>
      <c r="B2741" s="139" t="s">
        <v>4088</v>
      </c>
      <c r="C2741" s="139" t="s">
        <v>4101</v>
      </c>
      <c r="D2741" s="139" t="s">
        <v>4102</v>
      </c>
      <c r="E2741" s="139" t="s">
        <v>1753</v>
      </c>
      <c r="F2741" s="139" t="s">
        <v>1754</v>
      </c>
      <c r="G2741" s="139" t="s">
        <v>1755</v>
      </c>
    </row>
    <row r="2742" spans="1:7">
      <c r="A2742" s="139">
        <v>2741</v>
      </c>
      <c r="B2742" s="139" t="s">
        <v>4088</v>
      </c>
      <c r="C2742" s="139" t="s">
        <v>4101</v>
      </c>
      <c r="D2742" s="139" t="s">
        <v>4102</v>
      </c>
      <c r="E2742" s="139" t="s">
        <v>2172</v>
      </c>
      <c r="F2742" s="139" t="s">
        <v>2173</v>
      </c>
      <c r="G2742" s="139" t="s">
        <v>2090</v>
      </c>
    </row>
    <row r="2743" spans="1:7">
      <c r="A2743" s="139">
        <v>2742</v>
      </c>
      <c r="B2743" s="139" t="s">
        <v>4088</v>
      </c>
      <c r="C2743" s="139" t="s">
        <v>4101</v>
      </c>
      <c r="D2743" s="139" t="s">
        <v>4102</v>
      </c>
      <c r="E2743" s="139" t="s">
        <v>1511</v>
      </c>
      <c r="F2743" s="139" t="s">
        <v>1512</v>
      </c>
      <c r="G2743" s="139" t="s">
        <v>1513</v>
      </c>
    </row>
    <row r="2744" spans="1:7">
      <c r="A2744" s="139">
        <v>2743</v>
      </c>
      <c r="B2744" s="139" t="s">
        <v>4088</v>
      </c>
      <c r="C2744" s="139" t="s">
        <v>4101</v>
      </c>
      <c r="D2744" s="139" t="s">
        <v>4102</v>
      </c>
      <c r="E2744" s="139" t="s">
        <v>310</v>
      </c>
      <c r="F2744" s="139" t="s">
        <v>311</v>
      </c>
      <c r="G2744" s="139" t="s">
        <v>309</v>
      </c>
    </row>
    <row r="2745" spans="1:7">
      <c r="A2745" s="139">
        <v>2744</v>
      </c>
      <c r="B2745" s="139" t="s">
        <v>4103</v>
      </c>
      <c r="C2745" s="139" t="s">
        <v>4103</v>
      </c>
      <c r="D2745" s="139" t="s">
        <v>4104</v>
      </c>
      <c r="E2745" s="139" t="s">
        <v>324</v>
      </c>
      <c r="F2745" s="139" t="s">
        <v>325</v>
      </c>
      <c r="G2745" s="139" t="s">
        <v>326</v>
      </c>
    </row>
    <row r="2746" spans="1:7">
      <c r="A2746" s="139">
        <v>2745</v>
      </c>
      <c r="B2746" s="139" t="s">
        <v>4103</v>
      </c>
      <c r="C2746" s="139" t="s">
        <v>4103</v>
      </c>
      <c r="D2746" s="139" t="s">
        <v>4104</v>
      </c>
      <c r="E2746" s="139" t="s">
        <v>1550</v>
      </c>
      <c r="F2746" s="139" t="s">
        <v>1551</v>
      </c>
      <c r="G2746" s="139" t="s">
        <v>1552</v>
      </c>
    </row>
    <row r="2747" spans="1:7">
      <c r="A2747" s="139">
        <v>2746</v>
      </c>
      <c r="B2747" s="139" t="s">
        <v>4103</v>
      </c>
      <c r="C2747" s="139" t="s">
        <v>4103</v>
      </c>
      <c r="D2747" s="139" t="s">
        <v>4104</v>
      </c>
      <c r="E2747" s="139" t="s">
        <v>1511</v>
      </c>
      <c r="F2747" s="139" t="s">
        <v>1512</v>
      </c>
      <c r="G2747" s="139" t="s">
        <v>1513</v>
      </c>
    </row>
    <row r="2748" spans="1:7">
      <c r="A2748" s="139">
        <v>2747</v>
      </c>
      <c r="B2748" s="139" t="s">
        <v>4103</v>
      </c>
      <c r="C2748" s="139" t="s">
        <v>4105</v>
      </c>
      <c r="D2748" s="139" t="s">
        <v>4106</v>
      </c>
      <c r="E2748" s="139" t="s">
        <v>327</v>
      </c>
      <c r="F2748" s="139" t="s">
        <v>328</v>
      </c>
      <c r="G2748" s="139" t="s">
        <v>329</v>
      </c>
    </row>
    <row r="2749" spans="1:7">
      <c r="A2749" s="139">
        <v>2748</v>
      </c>
      <c r="B2749" s="139" t="s">
        <v>4103</v>
      </c>
      <c r="C2749" s="139" t="s">
        <v>4105</v>
      </c>
      <c r="D2749" s="139" t="s">
        <v>4106</v>
      </c>
      <c r="E2749" s="139" t="s">
        <v>1560</v>
      </c>
      <c r="F2749" s="139" t="s">
        <v>1561</v>
      </c>
      <c r="G2749" s="139" t="s">
        <v>1562</v>
      </c>
    </row>
    <row r="2750" spans="1:7">
      <c r="A2750" s="139">
        <v>2749</v>
      </c>
      <c r="B2750" s="139" t="s">
        <v>4103</v>
      </c>
      <c r="C2750" s="139" t="s">
        <v>4105</v>
      </c>
      <c r="D2750" s="139" t="s">
        <v>4106</v>
      </c>
      <c r="E2750" s="139" t="s">
        <v>324</v>
      </c>
      <c r="F2750" s="139" t="s">
        <v>325</v>
      </c>
      <c r="G2750" s="139" t="s">
        <v>326</v>
      </c>
    </row>
    <row r="2751" spans="1:7">
      <c r="A2751" s="139">
        <v>2750</v>
      </c>
      <c r="B2751" s="139" t="s">
        <v>4103</v>
      </c>
      <c r="C2751" s="139" t="s">
        <v>4105</v>
      </c>
      <c r="D2751" s="139" t="s">
        <v>4106</v>
      </c>
      <c r="E2751" s="139" t="s">
        <v>1550</v>
      </c>
      <c r="F2751" s="139" t="s">
        <v>1551</v>
      </c>
      <c r="G2751" s="139" t="s">
        <v>1552</v>
      </c>
    </row>
    <row r="2752" spans="1:7">
      <c r="A2752" s="139">
        <v>2751</v>
      </c>
      <c r="B2752" s="139" t="s">
        <v>4103</v>
      </c>
      <c r="C2752" s="139" t="s">
        <v>4105</v>
      </c>
      <c r="D2752" s="139" t="s">
        <v>4106</v>
      </c>
      <c r="E2752" s="139" t="s">
        <v>1511</v>
      </c>
      <c r="F2752" s="139" t="s">
        <v>1512</v>
      </c>
      <c r="G2752" s="139" t="s">
        <v>1513</v>
      </c>
    </row>
    <row r="2753" spans="1:7">
      <c r="A2753" s="139">
        <v>2752</v>
      </c>
      <c r="B2753" s="139" t="s">
        <v>4103</v>
      </c>
      <c r="C2753" s="139" t="s">
        <v>4105</v>
      </c>
      <c r="D2753" s="139" t="s">
        <v>4106</v>
      </c>
      <c r="E2753" s="139" t="s">
        <v>1761</v>
      </c>
      <c r="F2753" s="139" t="s">
        <v>1762</v>
      </c>
      <c r="G2753" s="139" t="s">
        <v>1763</v>
      </c>
    </row>
    <row r="2754" spans="1:7">
      <c r="A2754" s="139">
        <v>2753</v>
      </c>
      <c r="B2754" s="139" t="s">
        <v>4103</v>
      </c>
      <c r="C2754" s="139" t="s">
        <v>4105</v>
      </c>
      <c r="D2754" s="139" t="s">
        <v>4106</v>
      </c>
      <c r="E2754" s="139" t="s">
        <v>330</v>
      </c>
      <c r="F2754" s="139" t="s">
        <v>331</v>
      </c>
      <c r="G2754" s="139" t="s">
        <v>326</v>
      </c>
    </row>
    <row r="2755" spans="1:7">
      <c r="A2755" s="139">
        <v>2754</v>
      </c>
      <c r="B2755" s="139" t="s">
        <v>4103</v>
      </c>
      <c r="C2755" s="139" t="s">
        <v>4107</v>
      </c>
      <c r="D2755" s="139" t="s">
        <v>4108</v>
      </c>
      <c r="E2755" s="139" t="s">
        <v>332</v>
      </c>
      <c r="F2755" s="139" t="s">
        <v>333</v>
      </c>
      <c r="G2755" s="139" t="s">
        <v>334</v>
      </c>
    </row>
    <row r="2756" spans="1:7">
      <c r="A2756" s="139">
        <v>2755</v>
      </c>
      <c r="B2756" s="139" t="s">
        <v>4103</v>
      </c>
      <c r="C2756" s="139" t="s">
        <v>4107</v>
      </c>
      <c r="D2756" s="139" t="s">
        <v>4108</v>
      </c>
      <c r="E2756" s="139" t="s">
        <v>327</v>
      </c>
      <c r="F2756" s="139" t="s">
        <v>328</v>
      </c>
      <c r="G2756" s="139" t="s">
        <v>329</v>
      </c>
    </row>
    <row r="2757" spans="1:7">
      <c r="A2757" s="139">
        <v>2756</v>
      </c>
      <c r="B2757" s="139" t="s">
        <v>4103</v>
      </c>
      <c r="C2757" s="139" t="s">
        <v>4107</v>
      </c>
      <c r="D2757" s="139" t="s">
        <v>4108</v>
      </c>
      <c r="E2757" s="139" t="s">
        <v>335</v>
      </c>
      <c r="F2757" s="139" t="s">
        <v>336</v>
      </c>
      <c r="G2757" s="139" t="s">
        <v>326</v>
      </c>
    </row>
    <row r="2758" spans="1:7">
      <c r="A2758" s="139">
        <v>2757</v>
      </c>
      <c r="B2758" s="139" t="s">
        <v>4103</v>
      </c>
      <c r="C2758" s="139" t="s">
        <v>4107</v>
      </c>
      <c r="D2758" s="139" t="s">
        <v>4108</v>
      </c>
      <c r="E2758" s="139" t="s">
        <v>337</v>
      </c>
      <c r="F2758" s="139" t="s">
        <v>338</v>
      </c>
      <c r="G2758" s="139" t="s">
        <v>239</v>
      </c>
    </row>
    <row r="2759" spans="1:7">
      <c r="A2759" s="139">
        <v>2758</v>
      </c>
      <c r="B2759" s="139" t="s">
        <v>4103</v>
      </c>
      <c r="C2759" s="139" t="s">
        <v>4107</v>
      </c>
      <c r="D2759" s="139" t="s">
        <v>4108</v>
      </c>
      <c r="E2759" s="139" t="s">
        <v>339</v>
      </c>
      <c r="F2759" s="139" t="s">
        <v>340</v>
      </c>
      <c r="G2759" s="139" t="s">
        <v>2383</v>
      </c>
    </row>
    <row r="2760" spans="1:7">
      <c r="A2760" s="139">
        <v>2759</v>
      </c>
      <c r="B2760" s="139" t="s">
        <v>4103</v>
      </c>
      <c r="C2760" s="139" t="s">
        <v>4107</v>
      </c>
      <c r="D2760" s="139" t="s">
        <v>4108</v>
      </c>
      <c r="E2760" s="139" t="s">
        <v>341</v>
      </c>
      <c r="F2760" s="139" t="s">
        <v>342</v>
      </c>
      <c r="G2760" s="139" t="s">
        <v>2383</v>
      </c>
    </row>
    <row r="2761" spans="1:7">
      <c r="A2761" s="139">
        <v>2760</v>
      </c>
      <c r="B2761" s="139" t="s">
        <v>4103</v>
      </c>
      <c r="C2761" s="139" t="s">
        <v>4107</v>
      </c>
      <c r="D2761" s="139" t="s">
        <v>4108</v>
      </c>
      <c r="E2761" s="139" t="s">
        <v>343</v>
      </c>
      <c r="F2761" s="139" t="s">
        <v>344</v>
      </c>
      <c r="G2761" s="139" t="s">
        <v>326</v>
      </c>
    </row>
    <row r="2762" spans="1:7">
      <c r="A2762" s="139">
        <v>2761</v>
      </c>
      <c r="B2762" s="139" t="s">
        <v>4103</v>
      </c>
      <c r="C2762" s="139" t="s">
        <v>4107</v>
      </c>
      <c r="D2762" s="139" t="s">
        <v>4108</v>
      </c>
      <c r="E2762" s="139" t="s">
        <v>345</v>
      </c>
      <c r="F2762" s="139" t="s">
        <v>346</v>
      </c>
      <c r="G2762" s="139" t="s">
        <v>2644</v>
      </c>
    </row>
    <row r="2763" spans="1:7">
      <c r="A2763" s="139">
        <v>2762</v>
      </c>
      <c r="B2763" s="139" t="s">
        <v>4103</v>
      </c>
      <c r="C2763" s="139" t="s">
        <v>4107</v>
      </c>
      <c r="D2763" s="139" t="s">
        <v>4108</v>
      </c>
      <c r="E2763" s="139" t="s">
        <v>347</v>
      </c>
      <c r="F2763" s="139" t="s">
        <v>348</v>
      </c>
      <c r="G2763" s="139" t="s">
        <v>1568</v>
      </c>
    </row>
    <row r="2764" spans="1:7">
      <c r="A2764" s="139">
        <v>2763</v>
      </c>
      <c r="B2764" s="139" t="s">
        <v>4103</v>
      </c>
      <c r="C2764" s="139" t="s">
        <v>4107</v>
      </c>
      <c r="D2764" s="139" t="s">
        <v>4108</v>
      </c>
      <c r="E2764" s="139" t="s">
        <v>349</v>
      </c>
      <c r="F2764" s="139" t="s">
        <v>350</v>
      </c>
      <c r="G2764" s="139" t="s">
        <v>1568</v>
      </c>
    </row>
    <row r="2765" spans="1:7">
      <c r="A2765" s="139">
        <v>2764</v>
      </c>
      <c r="B2765" s="139" t="s">
        <v>4103</v>
      </c>
      <c r="C2765" s="139" t="s">
        <v>4107</v>
      </c>
      <c r="D2765" s="139" t="s">
        <v>4108</v>
      </c>
      <c r="E2765" s="139" t="s">
        <v>351</v>
      </c>
      <c r="F2765" s="139" t="s">
        <v>352</v>
      </c>
      <c r="G2765" s="139" t="s">
        <v>326</v>
      </c>
    </row>
    <row r="2766" spans="1:7">
      <c r="A2766" s="139">
        <v>2765</v>
      </c>
      <c r="B2766" s="139" t="s">
        <v>4103</v>
      </c>
      <c r="C2766" s="139" t="s">
        <v>4107</v>
      </c>
      <c r="D2766" s="139" t="s">
        <v>4108</v>
      </c>
      <c r="E2766" s="139" t="s">
        <v>353</v>
      </c>
      <c r="F2766" s="139" t="s">
        <v>354</v>
      </c>
      <c r="G2766" s="139" t="s">
        <v>326</v>
      </c>
    </row>
    <row r="2767" spans="1:7">
      <c r="A2767" s="139">
        <v>2766</v>
      </c>
      <c r="B2767" s="139" t="s">
        <v>4103</v>
      </c>
      <c r="C2767" s="139" t="s">
        <v>4107</v>
      </c>
      <c r="D2767" s="139" t="s">
        <v>4108</v>
      </c>
      <c r="E2767" s="139" t="s">
        <v>355</v>
      </c>
      <c r="F2767" s="139" t="s">
        <v>356</v>
      </c>
      <c r="G2767" s="139" t="s">
        <v>2644</v>
      </c>
    </row>
    <row r="2768" spans="1:7">
      <c r="A2768" s="139">
        <v>2767</v>
      </c>
      <c r="B2768" s="139" t="s">
        <v>4103</v>
      </c>
      <c r="C2768" s="139" t="s">
        <v>4107</v>
      </c>
      <c r="D2768" s="139" t="s">
        <v>4108</v>
      </c>
      <c r="E2768" s="139" t="s">
        <v>357</v>
      </c>
      <c r="F2768" s="139" t="s">
        <v>358</v>
      </c>
      <c r="G2768" s="139" t="s">
        <v>326</v>
      </c>
    </row>
    <row r="2769" spans="1:7">
      <c r="A2769" s="139">
        <v>2768</v>
      </c>
      <c r="B2769" s="139" t="s">
        <v>4103</v>
      </c>
      <c r="C2769" s="139" t="s">
        <v>4107</v>
      </c>
      <c r="D2769" s="139" t="s">
        <v>4108</v>
      </c>
      <c r="E2769" s="139" t="s">
        <v>359</v>
      </c>
      <c r="F2769" s="139" t="s">
        <v>360</v>
      </c>
      <c r="G2769" s="139" t="s">
        <v>326</v>
      </c>
    </row>
    <row r="2770" spans="1:7">
      <c r="A2770" s="139">
        <v>2769</v>
      </c>
      <c r="B2770" s="139" t="s">
        <v>4103</v>
      </c>
      <c r="C2770" s="139" t="s">
        <v>4107</v>
      </c>
      <c r="D2770" s="139" t="s">
        <v>4108</v>
      </c>
      <c r="E2770" s="139" t="s">
        <v>1560</v>
      </c>
      <c r="F2770" s="139" t="s">
        <v>1561</v>
      </c>
      <c r="G2770" s="139" t="s">
        <v>1562</v>
      </c>
    </row>
    <row r="2771" spans="1:7">
      <c r="A2771" s="139">
        <v>2770</v>
      </c>
      <c r="B2771" s="139" t="s">
        <v>4103</v>
      </c>
      <c r="C2771" s="139" t="s">
        <v>4107</v>
      </c>
      <c r="D2771" s="139" t="s">
        <v>4108</v>
      </c>
      <c r="E2771" s="139" t="s">
        <v>361</v>
      </c>
      <c r="F2771" s="139" t="s">
        <v>362</v>
      </c>
      <c r="G2771" s="139" t="s">
        <v>239</v>
      </c>
    </row>
    <row r="2772" spans="1:7">
      <c r="A2772" s="139">
        <v>2771</v>
      </c>
      <c r="B2772" s="139" t="s">
        <v>4103</v>
      </c>
      <c r="C2772" s="139" t="s">
        <v>4107</v>
      </c>
      <c r="D2772" s="139" t="s">
        <v>4108</v>
      </c>
      <c r="E2772" s="139" t="s">
        <v>363</v>
      </c>
      <c r="F2772" s="139" t="s">
        <v>364</v>
      </c>
      <c r="G2772" s="139" t="s">
        <v>326</v>
      </c>
    </row>
    <row r="2773" spans="1:7">
      <c r="A2773" s="139">
        <v>2772</v>
      </c>
      <c r="B2773" s="139" t="s">
        <v>4103</v>
      </c>
      <c r="C2773" s="139" t="s">
        <v>4107</v>
      </c>
      <c r="D2773" s="139" t="s">
        <v>4108</v>
      </c>
      <c r="E2773" s="139" t="s">
        <v>365</v>
      </c>
      <c r="F2773" s="139" t="s">
        <v>366</v>
      </c>
      <c r="G2773" s="139" t="s">
        <v>326</v>
      </c>
    </row>
    <row r="2774" spans="1:7">
      <c r="A2774" s="139">
        <v>2773</v>
      </c>
      <c r="B2774" s="139" t="s">
        <v>4103</v>
      </c>
      <c r="C2774" s="139" t="s">
        <v>4107</v>
      </c>
      <c r="D2774" s="139" t="s">
        <v>4108</v>
      </c>
      <c r="E2774" s="139" t="s">
        <v>324</v>
      </c>
      <c r="F2774" s="139" t="s">
        <v>325</v>
      </c>
      <c r="G2774" s="139" t="s">
        <v>326</v>
      </c>
    </row>
    <row r="2775" spans="1:7">
      <c r="A2775" s="139">
        <v>2774</v>
      </c>
      <c r="B2775" s="139" t="s">
        <v>4103</v>
      </c>
      <c r="C2775" s="139" t="s">
        <v>4107</v>
      </c>
      <c r="D2775" s="139" t="s">
        <v>4108</v>
      </c>
      <c r="E2775" s="139" t="s">
        <v>1550</v>
      </c>
      <c r="F2775" s="139" t="s">
        <v>1551</v>
      </c>
      <c r="G2775" s="139" t="s">
        <v>1552</v>
      </c>
    </row>
    <row r="2776" spans="1:7">
      <c r="A2776" s="139">
        <v>2775</v>
      </c>
      <c r="B2776" s="139" t="s">
        <v>4103</v>
      </c>
      <c r="C2776" s="139" t="s">
        <v>4107</v>
      </c>
      <c r="D2776" s="139" t="s">
        <v>4108</v>
      </c>
      <c r="E2776" s="139" t="s">
        <v>1511</v>
      </c>
      <c r="F2776" s="139" t="s">
        <v>1512</v>
      </c>
      <c r="G2776" s="139" t="s">
        <v>1513</v>
      </c>
    </row>
    <row r="2777" spans="1:7">
      <c r="A2777" s="139">
        <v>2776</v>
      </c>
      <c r="B2777" s="139" t="s">
        <v>4103</v>
      </c>
      <c r="C2777" s="139" t="s">
        <v>4107</v>
      </c>
      <c r="D2777" s="139" t="s">
        <v>4108</v>
      </c>
      <c r="E2777" s="139" t="s">
        <v>367</v>
      </c>
      <c r="F2777" s="139" t="s">
        <v>368</v>
      </c>
      <c r="G2777" s="139" t="s">
        <v>2720</v>
      </c>
    </row>
    <row r="2778" spans="1:7">
      <c r="A2778" s="139">
        <v>2777</v>
      </c>
      <c r="B2778" s="139" t="s">
        <v>4103</v>
      </c>
      <c r="C2778" s="139" t="s">
        <v>4107</v>
      </c>
      <c r="D2778" s="139" t="s">
        <v>4108</v>
      </c>
      <c r="E2778" s="139" t="s">
        <v>369</v>
      </c>
      <c r="F2778" s="139" t="s">
        <v>370</v>
      </c>
      <c r="G2778" s="139" t="s">
        <v>326</v>
      </c>
    </row>
    <row r="2779" spans="1:7">
      <c r="A2779" s="139">
        <v>2778</v>
      </c>
      <c r="B2779" s="139" t="s">
        <v>4103</v>
      </c>
      <c r="C2779" s="139" t="s">
        <v>4107</v>
      </c>
      <c r="D2779" s="139" t="s">
        <v>4108</v>
      </c>
      <c r="E2779" s="139" t="s">
        <v>1761</v>
      </c>
      <c r="F2779" s="139" t="s">
        <v>1762</v>
      </c>
      <c r="G2779" s="139" t="s">
        <v>1763</v>
      </c>
    </row>
    <row r="2780" spans="1:7">
      <c r="A2780" s="139">
        <v>2779</v>
      </c>
      <c r="B2780" s="139" t="s">
        <v>4103</v>
      </c>
      <c r="C2780" s="139" t="s">
        <v>4107</v>
      </c>
      <c r="D2780" s="139" t="s">
        <v>4108</v>
      </c>
      <c r="E2780" s="139" t="s">
        <v>330</v>
      </c>
      <c r="F2780" s="139" t="s">
        <v>331</v>
      </c>
      <c r="G2780" s="139" t="s">
        <v>326</v>
      </c>
    </row>
    <row r="2781" spans="1:7">
      <c r="A2781" s="139">
        <v>2780</v>
      </c>
      <c r="B2781" s="139" t="s">
        <v>4103</v>
      </c>
      <c r="C2781" s="139" t="s">
        <v>4107</v>
      </c>
      <c r="D2781" s="139" t="s">
        <v>4108</v>
      </c>
      <c r="E2781" s="139" t="s">
        <v>371</v>
      </c>
      <c r="F2781" s="139" t="s">
        <v>372</v>
      </c>
      <c r="G2781" s="139" t="s">
        <v>373</v>
      </c>
    </row>
    <row r="2782" spans="1:7">
      <c r="A2782" s="139">
        <v>2781</v>
      </c>
      <c r="B2782" s="139" t="s">
        <v>4103</v>
      </c>
      <c r="C2782" s="139" t="s">
        <v>4107</v>
      </c>
      <c r="D2782" s="139" t="s">
        <v>4108</v>
      </c>
      <c r="E2782" s="139" t="s">
        <v>374</v>
      </c>
      <c r="F2782" s="139" t="s">
        <v>375</v>
      </c>
      <c r="G2782" s="139" t="s">
        <v>326</v>
      </c>
    </row>
    <row r="2783" spans="1:7">
      <c r="A2783" s="139">
        <v>2782</v>
      </c>
      <c r="B2783" s="139" t="s">
        <v>4103</v>
      </c>
      <c r="C2783" s="139" t="s">
        <v>4107</v>
      </c>
      <c r="D2783" s="139" t="s">
        <v>4108</v>
      </c>
      <c r="E2783" s="139" t="s">
        <v>376</v>
      </c>
      <c r="F2783" s="139" t="s">
        <v>377</v>
      </c>
      <c r="G2783" s="139" t="s">
        <v>378</v>
      </c>
    </row>
    <row r="2784" spans="1:7">
      <c r="A2784" s="139">
        <v>2783</v>
      </c>
      <c r="B2784" s="139" t="s">
        <v>4103</v>
      </c>
      <c r="C2784" s="139" t="s">
        <v>4109</v>
      </c>
      <c r="D2784" s="139" t="s">
        <v>4110</v>
      </c>
      <c r="E2784" s="139" t="s">
        <v>327</v>
      </c>
      <c r="F2784" s="139" t="s">
        <v>328</v>
      </c>
      <c r="G2784" s="139" t="s">
        <v>329</v>
      </c>
    </row>
    <row r="2785" spans="1:7">
      <c r="A2785" s="139">
        <v>2784</v>
      </c>
      <c r="B2785" s="139" t="s">
        <v>4103</v>
      </c>
      <c r="C2785" s="139" t="s">
        <v>4109</v>
      </c>
      <c r="D2785" s="139" t="s">
        <v>4110</v>
      </c>
      <c r="E2785" s="139" t="s">
        <v>379</v>
      </c>
      <c r="F2785" s="139" t="s">
        <v>380</v>
      </c>
      <c r="G2785" s="139" t="s">
        <v>326</v>
      </c>
    </row>
    <row r="2786" spans="1:7">
      <c r="A2786" s="139">
        <v>2785</v>
      </c>
      <c r="B2786" s="139" t="s">
        <v>4103</v>
      </c>
      <c r="C2786" s="139" t="s">
        <v>4109</v>
      </c>
      <c r="D2786" s="139" t="s">
        <v>4110</v>
      </c>
      <c r="E2786" s="139" t="s">
        <v>1560</v>
      </c>
      <c r="F2786" s="139" t="s">
        <v>1561</v>
      </c>
      <c r="G2786" s="139" t="s">
        <v>1562</v>
      </c>
    </row>
    <row r="2787" spans="1:7">
      <c r="A2787" s="139">
        <v>2786</v>
      </c>
      <c r="B2787" s="139" t="s">
        <v>4103</v>
      </c>
      <c r="C2787" s="139" t="s">
        <v>4109</v>
      </c>
      <c r="D2787" s="139" t="s">
        <v>4110</v>
      </c>
      <c r="E2787" s="139" t="s">
        <v>324</v>
      </c>
      <c r="F2787" s="139" t="s">
        <v>325</v>
      </c>
      <c r="G2787" s="139" t="s">
        <v>326</v>
      </c>
    </row>
    <row r="2788" spans="1:7">
      <c r="A2788" s="139">
        <v>2787</v>
      </c>
      <c r="B2788" s="139" t="s">
        <v>4103</v>
      </c>
      <c r="C2788" s="139" t="s">
        <v>4109</v>
      </c>
      <c r="D2788" s="139" t="s">
        <v>4110</v>
      </c>
      <c r="E2788" s="139" t="s">
        <v>1550</v>
      </c>
      <c r="F2788" s="139" t="s">
        <v>1551</v>
      </c>
      <c r="G2788" s="139" t="s">
        <v>1552</v>
      </c>
    </row>
    <row r="2789" spans="1:7">
      <c r="A2789" s="139">
        <v>2788</v>
      </c>
      <c r="B2789" s="139" t="s">
        <v>4103</v>
      </c>
      <c r="C2789" s="139" t="s">
        <v>4109</v>
      </c>
      <c r="D2789" s="139" t="s">
        <v>4110</v>
      </c>
      <c r="E2789" s="139" t="s">
        <v>1511</v>
      </c>
      <c r="F2789" s="139" t="s">
        <v>1512</v>
      </c>
      <c r="G2789" s="139" t="s">
        <v>1513</v>
      </c>
    </row>
    <row r="2790" spans="1:7">
      <c r="A2790" s="139">
        <v>2789</v>
      </c>
      <c r="B2790" s="139" t="s">
        <v>4103</v>
      </c>
      <c r="C2790" s="139" t="s">
        <v>4109</v>
      </c>
      <c r="D2790" s="139" t="s">
        <v>4110</v>
      </c>
      <c r="E2790" s="139" t="s">
        <v>1761</v>
      </c>
      <c r="F2790" s="139" t="s">
        <v>1762</v>
      </c>
      <c r="G2790" s="139" t="s">
        <v>1763</v>
      </c>
    </row>
    <row r="2791" spans="1:7">
      <c r="A2791" s="139">
        <v>2790</v>
      </c>
      <c r="B2791" s="139" t="s">
        <v>4103</v>
      </c>
      <c r="C2791" s="139" t="s">
        <v>4109</v>
      </c>
      <c r="D2791" s="139" t="s">
        <v>4110</v>
      </c>
      <c r="E2791" s="139" t="s">
        <v>330</v>
      </c>
      <c r="F2791" s="139" t="s">
        <v>331</v>
      </c>
      <c r="G2791" s="139" t="s">
        <v>326</v>
      </c>
    </row>
    <row r="2792" spans="1:7">
      <c r="A2792" s="139">
        <v>2791</v>
      </c>
      <c r="B2792" s="139" t="s">
        <v>4103</v>
      </c>
      <c r="C2792" s="139" t="s">
        <v>4111</v>
      </c>
      <c r="D2792" s="139" t="s">
        <v>4112</v>
      </c>
      <c r="E2792" s="139" t="s">
        <v>327</v>
      </c>
      <c r="F2792" s="139" t="s">
        <v>328</v>
      </c>
      <c r="G2792" s="139" t="s">
        <v>329</v>
      </c>
    </row>
    <row r="2793" spans="1:7">
      <c r="A2793" s="139">
        <v>2792</v>
      </c>
      <c r="B2793" s="139" t="s">
        <v>4103</v>
      </c>
      <c r="C2793" s="139" t="s">
        <v>4111</v>
      </c>
      <c r="D2793" s="139" t="s">
        <v>4112</v>
      </c>
      <c r="E2793" s="139" t="s">
        <v>381</v>
      </c>
      <c r="F2793" s="139" t="s">
        <v>382</v>
      </c>
      <c r="G2793" s="139" t="s">
        <v>326</v>
      </c>
    </row>
    <row r="2794" spans="1:7">
      <c r="A2794" s="139">
        <v>2793</v>
      </c>
      <c r="B2794" s="139" t="s">
        <v>4103</v>
      </c>
      <c r="C2794" s="139" t="s">
        <v>4111</v>
      </c>
      <c r="D2794" s="139" t="s">
        <v>4112</v>
      </c>
      <c r="E2794" s="139" t="s">
        <v>1560</v>
      </c>
      <c r="F2794" s="139" t="s">
        <v>1561</v>
      </c>
      <c r="G2794" s="139" t="s">
        <v>1562</v>
      </c>
    </row>
    <row r="2795" spans="1:7">
      <c r="A2795" s="139">
        <v>2794</v>
      </c>
      <c r="B2795" s="139" t="s">
        <v>4103</v>
      </c>
      <c r="C2795" s="139" t="s">
        <v>4111</v>
      </c>
      <c r="D2795" s="139" t="s">
        <v>4112</v>
      </c>
      <c r="E2795" s="139" t="s">
        <v>324</v>
      </c>
      <c r="F2795" s="139" t="s">
        <v>325</v>
      </c>
      <c r="G2795" s="139" t="s">
        <v>326</v>
      </c>
    </row>
    <row r="2796" spans="1:7">
      <c r="A2796" s="139">
        <v>2795</v>
      </c>
      <c r="B2796" s="139" t="s">
        <v>4103</v>
      </c>
      <c r="C2796" s="139" t="s">
        <v>4111</v>
      </c>
      <c r="D2796" s="139" t="s">
        <v>4112</v>
      </c>
      <c r="E2796" s="139" t="s">
        <v>1550</v>
      </c>
      <c r="F2796" s="139" t="s">
        <v>1551</v>
      </c>
      <c r="G2796" s="139" t="s">
        <v>1552</v>
      </c>
    </row>
    <row r="2797" spans="1:7">
      <c r="A2797" s="139">
        <v>2796</v>
      </c>
      <c r="B2797" s="139" t="s">
        <v>4103</v>
      </c>
      <c r="C2797" s="139" t="s">
        <v>4111</v>
      </c>
      <c r="D2797" s="139" t="s">
        <v>4112</v>
      </c>
      <c r="E2797" s="139" t="s">
        <v>1511</v>
      </c>
      <c r="F2797" s="139" t="s">
        <v>1512</v>
      </c>
      <c r="G2797" s="139" t="s">
        <v>1513</v>
      </c>
    </row>
    <row r="2798" spans="1:7">
      <c r="A2798" s="139">
        <v>2797</v>
      </c>
      <c r="B2798" s="139" t="s">
        <v>4103</v>
      </c>
      <c r="C2798" s="139" t="s">
        <v>4111</v>
      </c>
      <c r="D2798" s="139" t="s">
        <v>4112</v>
      </c>
      <c r="E2798" s="139" t="s">
        <v>1761</v>
      </c>
      <c r="F2798" s="139" t="s">
        <v>1762</v>
      </c>
      <c r="G2798" s="139" t="s">
        <v>1763</v>
      </c>
    </row>
    <row r="2799" spans="1:7">
      <c r="A2799" s="139">
        <v>2798</v>
      </c>
      <c r="B2799" s="139" t="s">
        <v>4103</v>
      </c>
      <c r="C2799" s="139" t="s">
        <v>4111</v>
      </c>
      <c r="D2799" s="139" t="s">
        <v>4112</v>
      </c>
      <c r="E2799" s="139" t="s">
        <v>330</v>
      </c>
      <c r="F2799" s="139" t="s">
        <v>331</v>
      </c>
      <c r="G2799" s="139" t="s">
        <v>326</v>
      </c>
    </row>
    <row r="2800" spans="1:7">
      <c r="A2800" s="139">
        <v>2799</v>
      </c>
      <c r="B2800" s="139" t="s">
        <v>4103</v>
      </c>
      <c r="C2800" s="139" t="s">
        <v>4113</v>
      </c>
      <c r="D2800" s="139" t="s">
        <v>4114</v>
      </c>
      <c r="E2800" s="139" t="s">
        <v>327</v>
      </c>
      <c r="F2800" s="139" t="s">
        <v>328</v>
      </c>
      <c r="G2800" s="139" t="s">
        <v>329</v>
      </c>
    </row>
    <row r="2801" spans="1:7">
      <c r="A2801" s="139">
        <v>2800</v>
      </c>
      <c r="B2801" s="139" t="s">
        <v>4103</v>
      </c>
      <c r="C2801" s="139" t="s">
        <v>4113</v>
      </c>
      <c r="D2801" s="139" t="s">
        <v>4114</v>
      </c>
      <c r="E2801" s="139" t="s">
        <v>1560</v>
      </c>
      <c r="F2801" s="139" t="s">
        <v>1561</v>
      </c>
      <c r="G2801" s="139" t="s">
        <v>1562</v>
      </c>
    </row>
    <row r="2802" spans="1:7">
      <c r="A2802" s="139">
        <v>2801</v>
      </c>
      <c r="B2802" s="139" t="s">
        <v>4103</v>
      </c>
      <c r="C2802" s="139" t="s">
        <v>4113</v>
      </c>
      <c r="D2802" s="139" t="s">
        <v>4114</v>
      </c>
      <c r="E2802" s="139" t="s">
        <v>324</v>
      </c>
      <c r="F2802" s="139" t="s">
        <v>325</v>
      </c>
      <c r="G2802" s="139" t="s">
        <v>326</v>
      </c>
    </row>
    <row r="2803" spans="1:7">
      <c r="A2803" s="139">
        <v>2802</v>
      </c>
      <c r="B2803" s="139" t="s">
        <v>4103</v>
      </c>
      <c r="C2803" s="139" t="s">
        <v>4113</v>
      </c>
      <c r="D2803" s="139" t="s">
        <v>4114</v>
      </c>
      <c r="E2803" s="139" t="s">
        <v>1550</v>
      </c>
      <c r="F2803" s="139" t="s">
        <v>1551</v>
      </c>
      <c r="G2803" s="139" t="s">
        <v>1552</v>
      </c>
    </row>
    <row r="2804" spans="1:7">
      <c r="A2804" s="139">
        <v>2803</v>
      </c>
      <c r="B2804" s="139" t="s">
        <v>4103</v>
      </c>
      <c r="C2804" s="139" t="s">
        <v>4113</v>
      </c>
      <c r="D2804" s="139" t="s">
        <v>4114</v>
      </c>
      <c r="E2804" s="139" t="s">
        <v>1511</v>
      </c>
      <c r="F2804" s="139" t="s">
        <v>1512</v>
      </c>
      <c r="G2804" s="139" t="s">
        <v>1513</v>
      </c>
    </row>
    <row r="2805" spans="1:7">
      <c r="A2805" s="139">
        <v>2804</v>
      </c>
      <c r="B2805" s="139" t="s">
        <v>4103</v>
      </c>
      <c r="C2805" s="139" t="s">
        <v>4113</v>
      </c>
      <c r="D2805" s="139" t="s">
        <v>4114</v>
      </c>
      <c r="E2805" s="139" t="s">
        <v>1761</v>
      </c>
      <c r="F2805" s="139" t="s">
        <v>1762</v>
      </c>
      <c r="G2805" s="139" t="s">
        <v>1763</v>
      </c>
    </row>
    <row r="2806" spans="1:7">
      <c r="A2806" s="139">
        <v>2805</v>
      </c>
      <c r="B2806" s="139" t="s">
        <v>4103</v>
      </c>
      <c r="C2806" s="139" t="s">
        <v>4113</v>
      </c>
      <c r="D2806" s="139" t="s">
        <v>4114</v>
      </c>
      <c r="E2806" s="139" t="s">
        <v>383</v>
      </c>
      <c r="F2806" s="139" t="s">
        <v>384</v>
      </c>
      <c r="G2806" s="139" t="s">
        <v>326</v>
      </c>
    </row>
    <row r="2807" spans="1:7">
      <c r="A2807" s="139">
        <v>2806</v>
      </c>
      <c r="B2807" s="139" t="s">
        <v>4103</v>
      </c>
      <c r="C2807" s="139" t="s">
        <v>4113</v>
      </c>
      <c r="D2807" s="139" t="s">
        <v>4114</v>
      </c>
      <c r="E2807" s="139" t="s">
        <v>330</v>
      </c>
      <c r="F2807" s="139" t="s">
        <v>331</v>
      </c>
      <c r="G2807" s="139" t="s">
        <v>326</v>
      </c>
    </row>
    <row r="2808" spans="1:7">
      <c r="A2808" s="139">
        <v>2807</v>
      </c>
      <c r="B2808" s="139" t="s">
        <v>4115</v>
      </c>
      <c r="C2808" s="139" t="s">
        <v>4115</v>
      </c>
      <c r="D2808" s="139" t="s">
        <v>4116</v>
      </c>
      <c r="E2808" s="139" t="s">
        <v>1511</v>
      </c>
      <c r="F2808" s="139" t="s">
        <v>1512</v>
      </c>
      <c r="G2808" s="139" t="s">
        <v>1513</v>
      </c>
    </row>
    <row r="2809" spans="1:7">
      <c r="A2809" s="139">
        <v>2808</v>
      </c>
      <c r="B2809" s="139" t="s">
        <v>4115</v>
      </c>
      <c r="C2809" s="139" t="s">
        <v>4115</v>
      </c>
      <c r="D2809" s="139" t="s">
        <v>4116</v>
      </c>
      <c r="E2809" s="139" t="s">
        <v>385</v>
      </c>
      <c r="F2809" s="139" t="s">
        <v>386</v>
      </c>
      <c r="G2809" s="139" t="s">
        <v>387</v>
      </c>
    </row>
    <row r="2810" spans="1:7">
      <c r="A2810" s="139">
        <v>2809</v>
      </c>
      <c r="B2810" s="139" t="s">
        <v>4115</v>
      </c>
      <c r="C2810" s="139" t="s">
        <v>4117</v>
      </c>
      <c r="D2810" s="139" t="s">
        <v>4118</v>
      </c>
      <c r="E2810" s="139" t="s">
        <v>2172</v>
      </c>
      <c r="F2810" s="139" t="s">
        <v>2173</v>
      </c>
      <c r="G2810" s="139" t="s">
        <v>2090</v>
      </c>
    </row>
    <row r="2811" spans="1:7">
      <c r="A2811" s="139">
        <v>2810</v>
      </c>
      <c r="B2811" s="139" t="s">
        <v>4115</v>
      </c>
      <c r="C2811" s="139" t="s">
        <v>4117</v>
      </c>
      <c r="D2811" s="139" t="s">
        <v>4118</v>
      </c>
      <c r="E2811" s="139" t="s">
        <v>1712</v>
      </c>
      <c r="F2811" s="139" t="s">
        <v>1561</v>
      </c>
      <c r="G2811" s="139" t="s">
        <v>1713</v>
      </c>
    </row>
    <row r="2812" spans="1:7">
      <c r="A2812" s="139">
        <v>2811</v>
      </c>
      <c r="B2812" s="139" t="s">
        <v>4115</v>
      </c>
      <c r="C2812" s="139" t="s">
        <v>4117</v>
      </c>
      <c r="D2812" s="139" t="s">
        <v>4118</v>
      </c>
      <c r="E2812" s="139" t="s">
        <v>1511</v>
      </c>
      <c r="F2812" s="139" t="s">
        <v>1512</v>
      </c>
      <c r="G2812" s="139" t="s">
        <v>1513</v>
      </c>
    </row>
    <row r="2813" spans="1:7">
      <c r="A2813" s="139">
        <v>2812</v>
      </c>
      <c r="B2813" s="139" t="s">
        <v>4115</v>
      </c>
      <c r="C2813" s="139" t="s">
        <v>4117</v>
      </c>
      <c r="D2813" s="139" t="s">
        <v>4118</v>
      </c>
      <c r="E2813" s="139" t="s">
        <v>385</v>
      </c>
      <c r="F2813" s="139" t="s">
        <v>386</v>
      </c>
      <c r="G2813" s="139" t="s">
        <v>387</v>
      </c>
    </row>
    <row r="2814" spans="1:7">
      <c r="A2814" s="139">
        <v>2813</v>
      </c>
      <c r="B2814" s="139" t="s">
        <v>4115</v>
      </c>
      <c r="C2814" s="139" t="s">
        <v>4119</v>
      </c>
      <c r="D2814" s="139" t="s">
        <v>4120</v>
      </c>
      <c r="E2814" s="139" t="s">
        <v>1712</v>
      </c>
      <c r="F2814" s="139" t="s">
        <v>1561</v>
      </c>
      <c r="G2814" s="139" t="s">
        <v>1713</v>
      </c>
    </row>
    <row r="2815" spans="1:7">
      <c r="A2815" s="139">
        <v>2814</v>
      </c>
      <c r="B2815" s="139" t="s">
        <v>4115</v>
      </c>
      <c r="C2815" s="139" t="s">
        <v>4119</v>
      </c>
      <c r="D2815" s="139" t="s">
        <v>4120</v>
      </c>
      <c r="E2815" s="139" t="s">
        <v>1511</v>
      </c>
      <c r="F2815" s="139" t="s">
        <v>1512</v>
      </c>
      <c r="G2815" s="139" t="s">
        <v>1513</v>
      </c>
    </row>
    <row r="2816" spans="1:7">
      <c r="A2816" s="139">
        <v>2815</v>
      </c>
      <c r="B2816" s="139" t="s">
        <v>4115</v>
      </c>
      <c r="C2816" s="139" t="s">
        <v>4119</v>
      </c>
      <c r="D2816" s="139" t="s">
        <v>4120</v>
      </c>
      <c r="E2816" s="139" t="s">
        <v>388</v>
      </c>
      <c r="F2816" s="139" t="s">
        <v>389</v>
      </c>
      <c r="G2816" s="139" t="s">
        <v>390</v>
      </c>
    </row>
    <row r="2817" spans="1:7">
      <c r="A2817" s="139">
        <v>2816</v>
      </c>
      <c r="B2817" s="139" t="s">
        <v>4115</v>
      </c>
      <c r="C2817" s="139" t="s">
        <v>4119</v>
      </c>
      <c r="D2817" s="139" t="s">
        <v>4120</v>
      </c>
      <c r="E2817" s="139" t="s">
        <v>391</v>
      </c>
      <c r="F2817" s="139" t="s">
        <v>392</v>
      </c>
      <c r="G2817" s="139" t="s">
        <v>390</v>
      </c>
    </row>
    <row r="2818" spans="1:7">
      <c r="A2818" s="139">
        <v>2817</v>
      </c>
      <c r="B2818" s="139" t="s">
        <v>4115</v>
      </c>
      <c r="C2818" s="139" t="s">
        <v>4119</v>
      </c>
      <c r="D2818" s="139" t="s">
        <v>4120</v>
      </c>
      <c r="E2818" s="139" t="s">
        <v>385</v>
      </c>
      <c r="F2818" s="139" t="s">
        <v>386</v>
      </c>
      <c r="G2818" s="139" t="s">
        <v>387</v>
      </c>
    </row>
    <row r="2819" spans="1:7">
      <c r="A2819" s="139">
        <v>2818</v>
      </c>
      <c r="B2819" s="139" t="s">
        <v>4115</v>
      </c>
      <c r="C2819" s="139" t="s">
        <v>4121</v>
      </c>
      <c r="D2819" s="139" t="s">
        <v>4122</v>
      </c>
      <c r="E2819" s="139" t="s">
        <v>393</v>
      </c>
      <c r="F2819" s="139" t="s">
        <v>394</v>
      </c>
      <c r="G2819" s="139" t="s">
        <v>390</v>
      </c>
    </row>
    <row r="2820" spans="1:7">
      <c r="A2820" s="139">
        <v>2819</v>
      </c>
      <c r="B2820" s="139" t="s">
        <v>4115</v>
      </c>
      <c r="C2820" s="139" t="s">
        <v>4121</v>
      </c>
      <c r="D2820" s="139" t="s">
        <v>4122</v>
      </c>
      <c r="E2820" s="139" t="s">
        <v>395</v>
      </c>
      <c r="F2820" s="139" t="s">
        <v>396</v>
      </c>
      <c r="G2820" s="139" t="s">
        <v>390</v>
      </c>
    </row>
    <row r="2821" spans="1:7">
      <c r="A2821" s="139">
        <v>2820</v>
      </c>
      <c r="B2821" s="139" t="s">
        <v>4115</v>
      </c>
      <c r="C2821" s="139" t="s">
        <v>4121</v>
      </c>
      <c r="D2821" s="139" t="s">
        <v>4122</v>
      </c>
      <c r="E2821" s="139" t="s">
        <v>2172</v>
      </c>
      <c r="F2821" s="139" t="s">
        <v>2173</v>
      </c>
      <c r="G2821" s="139" t="s">
        <v>2090</v>
      </c>
    </row>
    <row r="2822" spans="1:7">
      <c r="A2822" s="139">
        <v>2821</v>
      </c>
      <c r="B2822" s="139" t="s">
        <v>4115</v>
      </c>
      <c r="C2822" s="139" t="s">
        <v>4121</v>
      </c>
      <c r="D2822" s="139" t="s">
        <v>4122</v>
      </c>
      <c r="E2822" s="139" t="s">
        <v>397</v>
      </c>
      <c r="F2822" s="139" t="s">
        <v>398</v>
      </c>
      <c r="G2822" s="139" t="s">
        <v>390</v>
      </c>
    </row>
    <row r="2823" spans="1:7">
      <c r="A2823" s="139">
        <v>2822</v>
      </c>
      <c r="B2823" s="139" t="s">
        <v>4115</v>
      </c>
      <c r="C2823" s="139" t="s">
        <v>4121</v>
      </c>
      <c r="D2823" s="139" t="s">
        <v>4122</v>
      </c>
      <c r="E2823" s="139" t="s">
        <v>399</v>
      </c>
      <c r="F2823" s="139" t="s">
        <v>400</v>
      </c>
      <c r="G2823" s="139" t="s">
        <v>390</v>
      </c>
    </row>
    <row r="2824" spans="1:7">
      <c r="A2824" s="139">
        <v>2823</v>
      </c>
      <c r="B2824" s="139" t="s">
        <v>4115</v>
      </c>
      <c r="C2824" s="139" t="s">
        <v>4121</v>
      </c>
      <c r="D2824" s="139" t="s">
        <v>4122</v>
      </c>
      <c r="E2824" s="139" t="s">
        <v>401</v>
      </c>
      <c r="F2824" s="139" t="s">
        <v>402</v>
      </c>
      <c r="G2824" s="139" t="s">
        <v>390</v>
      </c>
    </row>
    <row r="2825" spans="1:7">
      <c r="A2825" s="139">
        <v>2824</v>
      </c>
      <c r="B2825" s="139" t="s">
        <v>4115</v>
      </c>
      <c r="C2825" s="139" t="s">
        <v>4121</v>
      </c>
      <c r="D2825" s="139" t="s">
        <v>4122</v>
      </c>
      <c r="E2825" s="139" t="s">
        <v>1712</v>
      </c>
      <c r="F2825" s="139" t="s">
        <v>1561</v>
      </c>
      <c r="G2825" s="139" t="s">
        <v>1713</v>
      </c>
    </row>
    <row r="2826" spans="1:7">
      <c r="A2826" s="139">
        <v>2825</v>
      </c>
      <c r="B2826" s="139" t="s">
        <v>4115</v>
      </c>
      <c r="C2826" s="139" t="s">
        <v>4121</v>
      </c>
      <c r="D2826" s="139" t="s">
        <v>4122</v>
      </c>
      <c r="E2826" s="139" t="s">
        <v>403</v>
      </c>
      <c r="F2826" s="139" t="s">
        <v>404</v>
      </c>
      <c r="G2826" s="139" t="s">
        <v>390</v>
      </c>
    </row>
    <row r="2827" spans="1:7">
      <c r="A2827" s="139">
        <v>2826</v>
      </c>
      <c r="B2827" s="139" t="s">
        <v>4115</v>
      </c>
      <c r="C2827" s="139" t="s">
        <v>4121</v>
      </c>
      <c r="D2827" s="139" t="s">
        <v>4122</v>
      </c>
      <c r="E2827" s="139" t="s">
        <v>1511</v>
      </c>
      <c r="F2827" s="139" t="s">
        <v>1512</v>
      </c>
      <c r="G2827" s="139" t="s">
        <v>1513</v>
      </c>
    </row>
    <row r="2828" spans="1:7">
      <c r="A2828" s="139">
        <v>2827</v>
      </c>
      <c r="B2828" s="139" t="s">
        <v>4115</v>
      </c>
      <c r="C2828" s="139" t="s">
        <v>4121</v>
      </c>
      <c r="D2828" s="139" t="s">
        <v>4122</v>
      </c>
      <c r="E2828" s="139" t="s">
        <v>405</v>
      </c>
      <c r="F2828" s="139" t="s">
        <v>406</v>
      </c>
      <c r="G2828" s="139" t="s">
        <v>390</v>
      </c>
    </row>
    <row r="2829" spans="1:7">
      <c r="A2829" s="139">
        <v>2828</v>
      </c>
      <c r="B2829" s="139" t="s">
        <v>4115</v>
      </c>
      <c r="C2829" s="139" t="s">
        <v>4121</v>
      </c>
      <c r="D2829" s="139" t="s">
        <v>4122</v>
      </c>
      <c r="E2829" s="139" t="s">
        <v>407</v>
      </c>
      <c r="F2829" s="139" t="s">
        <v>408</v>
      </c>
      <c r="G2829" s="139" t="s">
        <v>390</v>
      </c>
    </row>
    <row r="2830" spans="1:7">
      <c r="A2830" s="139">
        <v>2829</v>
      </c>
      <c r="B2830" s="139" t="s">
        <v>4115</v>
      </c>
      <c r="C2830" s="139" t="s">
        <v>4121</v>
      </c>
      <c r="D2830" s="139" t="s">
        <v>4122</v>
      </c>
      <c r="E2830" s="139" t="s">
        <v>409</v>
      </c>
      <c r="F2830" s="139" t="s">
        <v>410</v>
      </c>
      <c r="G2830" s="139" t="s">
        <v>390</v>
      </c>
    </row>
    <row r="2831" spans="1:7">
      <c r="A2831" s="139">
        <v>2830</v>
      </c>
      <c r="B2831" s="139" t="s">
        <v>4115</v>
      </c>
      <c r="C2831" s="139" t="s">
        <v>4121</v>
      </c>
      <c r="D2831" s="139" t="s">
        <v>4122</v>
      </c>
      <c r="E2831" s="139" t="s">
        <v>411</v>
      </c>
      <c r="F2831" s="139" t="s">
        <v>412</v>
      </c>
      <c r="G2831" s="139" t="s">
        <v>390</v>
      </c>
    </row>
    <row r="2832" spans="1:7">
      <c r="A2832" s="139">
        <v>2831</v>
      </c>
      <c r="B2832" s="139" t="s">
        <v>4115</v>
      </c>
      <c r="C2832" s="139" t="s">
        <v>4121</v>
      </c>
      <c r="D2832" s="139" t="s">
        <v>4122</v>
      </c>
      <c r="E2832" s="139" t="s">
        <v>385</v>
      </c>
      <c r="F2832" s="139" t="s">
        <v>386</v>
      </c>
      <c r="G2832" s="139" t="s">
        <v>387</v>
      </c>
    </row>
    <row r="2833" spans="1:7">
      <c r="A2833" s="139">
        <v>2832</v>
      </c>
      <c r="B2833" s="139" t="s">
        <v>4115</v>
      </c>
      <c r="C2833" s="139" t="s">
        <v>4121</v>
      </c>
      <c r="D2833" s="139" t="s">
        <v>4122</v>
      </c>
      <c r="E2833" s="139" t="s">
        <v>413</v>
      </c>
      <c r="F2833" s="139" t="s">
        <v>414</v>
      </c>
      <c r="G2833" s="139" t="s">
        <v>390</v>
      </c>
    </row>
    <row r="2834" spans="1:7">
      <c r="A2834" s="139">
        <v>2833</v>
      </c>
      <c r="B2834" s="139" t="s">
        <v>4115</v>
      </c>
      <c r="C2834" s="139" t="s">
        <v>4123</v>
      </c>
      <c r="D2834" s="139" t="s">
        <v>4124</v>
      </c>
      <c r="E2834" s="139" t="s">
        <v>2172</v>
      </c>
      <c r="F2834" s="139" t="s">
        <v>2173</v>
      </c>
      <c r="G2834" s="139" t="s">
        <v>2090</v>
      </c>
    </row>
    <row r="2835" spans="1:7">
      <c r="A2835" s="139">
        <v>2834</v>
      </c>
      <c r="B2835" s="139" t="s">
        <v>4115</v>
      </c>
      <c r="C2835" s="139" t="s">
        <v>4123</v>
      </c>
      <c r="D2835" s="139" t="s">
        <v>4124</v>
      </c>
      <c r="E2835" s="139" t="s">
        <v>1712</v>
      </c>
      <c r="F2835" s="139" t="s">
        <v>1561</v>
      </c>
      <c r="G2835" s="139" t="s">
        <v>1713</v>
      </c>
    </row>
    <row r="2836" spans="1:7">
      <c r="A2836" s="139">
        <v>2835</v>
      </c>
      <c r="B2836" s="139" t="s">
        <v>4115</v>
      </c>
      <c r="C2836" s="139" t="s">
        <v>4123</v>
      </c>
      <c r="D2836" s="139" t="s">
        <v>4124</v>
      </c>
      <c r="E2836" s="139" t="s">
        <v>1511</v>
      </c>
      <c r="F2836" s="139" t="s">
        <v>1512</v>
      </c>
      <c r="G2836" s="139" t="s">
        <v>1513</v>
      </c>
    </row>
    <row r="2837" spans="1:7">
      <c r="A2837" s="139">
        <v>2836</v>
      </c>
      <c r="B2837" s="139" t="s">
        <v>4115</v>
      </c>
      <c r="C2837" s="139" t="s">
        <v>4123</v>
      </c>
      <c r="D2837" s="139" t="s">
        <v>4124</v>
      </c>
      <c r="E2837" s="139" t="s">
        <v>385</v>
      </c>
      <c r="F2837" s="139" t="s">
        <v>386</v>
      </c>
      <c r="G2837" s="139" t="s">
        <v>387</v>
      </c>
    </row>
    <row r="2838" spans="1:7">
      <c r="A2838" s="139">
        <v>2837</v>
      </c>
      <c r="B2838" s="139" t="s">
        <v>4115</v>
      </c>
      <c r="C2838" s="139" t="s">
        <v>4125</v>
      </c>
      <c r="D2838" s="139" t="s">
        <v>4126</v>
      </c>
      <c r="E2838" s="139" t="s">
        <v>415</v>
      </c>
      <c r="F2838" s="139" t="s">
        <v>416</v>
      </c>
      <c r="G2838" s="139" t="s">
        <v>390</v>
      </c>
    </row>
    <row r="2839" spans="1:7">
      <c r="A2839" s="139">
        <v>2838</v>
      </c>
      <c r="B2839" s="139" t="s">
        <v>4115</v>
      </c>
      <c r="C2839" s="139" t="s">
        <v>4125</v>
      </c>
      <c r="D2839" s="139" t="s">
        <v>4126</v>
      </c>
      <c r="E2839" s="139" t="s">
        <v>2172</v>
      </c>
      <c r="F2839" s="139" t="s">
        <v>2173</v>
      </c>
      <c r="G2839" s="139" t="s">
        <v>2090</v>
      </c>
    </row>
    <row r="2840" spans="1:7">
      <c r="A2840" s="139">
        <v>2839</v>
      </c>
      <c r="B2840" s="139" t="s">
        <v>4115</v>
      </c>
      <c r="C2840" s="139" t="s">
        <v>4125</v>
      </c>
      <c r="D2840" s="139" t="s">
        <v>4126</v>
      </c>
      <c r="E2840" s="139" t="s">
        <v>1712</v>
      </c>
      <c r="F2840" s="139" t="s">
        <v>1561</v>
      </c>
      <c r="G2840" s="139" t="s">
        <v>1713</v>
      </c>
    </row>
    <row r="2841" spans="1:7">
      <c r="A2841" s="139">
        <v>2840</v>
      </c>
      <c r="B2841" s="139" t="s">
        <v>4115</v>
      </c>
      <c r="C2841" s="139" t="s">
        <v>4125</v>
      </c>
      <c r="D2841" s="139" t="s">
        <v>4126</v>
      </c>
      <c r="E2841" s="139" t="s">
        <v>1511</v>
      </c>
      <c r="F2841" s="139" t="s">
        <v>1512</v>
      </c>
      <c r="G2841" s="139" t="s">
        <v>1513</v>
      </c>
    </row>
    <row r="2842" spans="1:7">
      <c r="A2842" s="139">
        <v>2841</v>
      </c>
      <c r="B2842" s="139" t="s">
        <v>4115</v>
      </c>
      <c r="C2842" s="139" t="s">
        <v>4125</v>
      </c>
      <c r="D2842" s="139" t="s">
        <v>4126</v>
      </c>
      <c r="E2842" s="139" t="s">
        <v>385</v>
      </c>
      <c r="F2842" s="139" t="s">
        <v>386</v>
      </c>
      <c r="G2842" s="139" t="s">
        <v>387</v>
      </c>
    </row>
    <row r="2843" spans="1:7">
      <c r="A2843" s="139">
        <v>2842</v>
      </c>
      <c r="B2843" s="139" t="s">
        <v>4115</v>
      </c>
      <c r="C2843" s="139" t="s">
        <v>4127</v>
      </c>
      <c r="D2843" s="139" t="s">
        <v>4128</v>
      </c>
      <c r="E2843" s="139" t="s">
        <v>2172</v>
      </c>
      <c r="F2843" s="139" t="s">
        <v>2173</v>
      </c>
      <c r="G2843" s="139" t="s">
        <v>2090</v>
      </c>
    </row>
    <row r="2844" spans="1:7">
      <c r="A2844" s="139">
        <v>2843</v>
      </c>
      <c r="B2844" s="139" t="s">
        <v>4115</v>
      </c>
      <c r="C2844" s="139" t="s">
        <v>4127</v>
      </c>
      <c r="D2844" s="139" t="s">
        <v>4128</v>
      </c>
      <c r="E2844" s="139" t="s">
        <v>1712</v>
      </c>
      <c r="F2844" s="139" t="s">
        <v>1561</v>
      </c>
      <c r="G2844" s="139" t="s">
        <v>1713</v>
      </c>
    </row>
    <row r="2845" spans="1:7">
      <c r="A2845" s="139">
        <v>2844</v>
      </c>
      <c r="B2845" s="139" t="s">
        <v>4115</v>
      </c>
      <c r="C2845" s="139" t="s">
        <v>4127</v>
      </c>
      <c r="D2845" s="139" t="s">
        <v>4128</v>
      </c>
      <c r="E2845" s="139" t="s">
        <v>1511</v>
      </c>
      <c r="F2845" s="139" t="s">
        <v>1512</v>
      </c>
      <c r="G2845" s="139" t="s">
        <v>1513</v>
      </c>
    </row>
    <row r="2846" spans="1:7">
      <c r="A2846" s="139">
        <v>2845</v>
      </c>
      <c r="B2846" s="139" t="s">
        <v>4115</v>
      </c>
      <c r="C2846" s="139" t="s">
        <v>4127</v>
      </c>
      <c r="D2846" s="139" t="s">
        <v>4128</v>
      </c>
      <c r="E2846" s="139" t="s">
        <v>385</v>
      </c>
      <c r="F2846" s="139" t="s">
        <v>386</v>
      </c>
      <c r="G2846" s="139" t="s">
        <v>387</v>
      </c>
    </row>
    <row r="2847" spans="1:7">
      <c r="A2847" s="139">
        <v>2846</v>
      </c>
      <c r="B2847" s="139" t="s">
        <v>4115</v>
      </c>
      <c r="C2847" s="139" t="s">
        <v>4129</v>
      </c>
      <c r="D2847" s="139" t="s">
        <v>4130</v>
      </c>
      <c r="E2847" s="139" t="s">
        <v>2172</v>
      </c>
      <c r="F2847" s="139" t="s">
        <v>2173</v>
      </c>
      <c r="G2847" s="139" t="s">
        <v>2090</v>
      </c>
    </row>
    <row r="2848" spans="1:7">
      <c r="A2848" s="139">
        <v>2847</v>
      </c>
      <c r="B2848" s="139" t="s">
        <v>4115</v>
      </c>
      <c r="C2848" s="139" t="s">
        <v>4129</v>
      </c>
      <c r="D2848" s="139" t="s">
        <v>4130</v>
      </c>
      <c r="E2848" s="139" t="s">
        <v>1712</v>
      </c>
      <c r="F2848" s="139" t="s">
        <v>1561</v>
      </c>
      <c r="G2848" s="139" t="s">
        <v>1713</v>
      </c>
    </row>
    <row r="2849" spans="1:7">
      <c r="A2849" s="139">
        <v>2848</v>
      </c>
      <c r="B2849" s="139" t="s">
        <v>4115</v>
      </c>
      <c r="C2849" s="139" t="s">
        <v>4129</v>
      </c>
      <c r="D2849" s="139" t="s">
        <v>4130</v>
      </c>
      <c r="E2849" s="139" t="s">
        <v>1511</v>
      </c>
      <c r="F2849" s="139" t="s">
        <v>1512</v>
      </c>
      <c r="G2849" s="139" t="s">
        <v>1513</v>
      </c>
    </row>
    <row r="2850" spans="1:7">
      <c r="A2850" s="139">
        <v>2849</v>
      </c>
      <c r="B2850" s="139" t="s">
        <v>4115</v>
      </c>
      <c r="C2850" s="139" t="s">
        <v>4129</v>
      </c>
      <c r="D2850" s="139" t="s">
        <v>4130</v>
      </c>
      <c r="E2850" s="139" t="s">
        <v>385</v>
      </c>
      <c r="F2850" s="139" t="s">
        <v>386</v>
      </c>
      <c r="G2850" s="139" t="s">
        <v>387</v>
      </c>
    </row>
    <row r="2851" spans="1:7">
      <c r="A2851" s="139">
        <v>2850</v>
      </c>
      <c r="B2851" s="139" t="s">
        <v>4131</v>
      </c>
      <c r="C2851" s="139" t="s">
        <v>4131</v>
      </c>
      <c r="D2851" s="139" t="s">
        <v>4132</v>
      </c>
      <c r="E2851" s="139" t="s">
        <v>1511</v>
      </c>
      <c r="F2851" s="139" t="s">
        <v>1512</v>
      </c>
      <c r="G2851" s="139" t="s">
        <v>1513</v>
      </c>
    </row>
    <row r="2852" spans="1:7">
      <c r="A2852" s="139">
        <v>2851</v>
      </c>
      <c r="B2852" s="139" t="s">
        <v>4131</v>
      </c>
      <c r="C2852" s="139" t="s">
        <v>4131</v>
      </c>
      <c r="D2852" s="139" t="s">
        <v>4132</v>
      </c>
      <c r="E2852" s="139" t="s">
        <v>1987</v>
      </c>
      <c r="F2852" s="139" t="s">
        <v>1554</v>
      </c>
      <c r="G2852" s="139" t="s">
        <v>1988</v>
      </c>
    </row>
    <row r="2853" spans="1:7">
      <c r="A2853" s="139">
        <v>2852</v>
      </c>
      <c r="B2853" s="139" t="s">
        <v>4131</v>
      </c>
      <c r="C2853" s="139" t="s">
        <v>4133</v>
      </c>
      <c r="D2853" s="139" t="s">
        <v>4134</v>
      </c>
      <c r="E2853" s="139" t="s">
        <v>417</v>
      </c>
      <c r="F2853" s="139" t="s">
        <v>418</v>
      </c>
      <c r="G2853" s="139" t="s">
        <v>419</v>
      </c>
    </row>
    <row r="2854" spans="1:7">
      <c r="A2854" s="139">
        <v>2853</v>
      </c>
      <c r="B2854" s="139" t="s">
        <v>4131</v>
      </c>
      <c r="C2854" s="139" t="s">
        <v>4133</v>
      </c>
      <c r="D2854" s="139" t="s">
        <v>4134</v>
      </c>
      <c r="E2854" s="139" t="s">
        <v>1511</v>
      </c>
      <c r="F2854" s="139" t="s">
        <v>1512</v>
      </c>
      <c r="G2854" s="139" t="s">
        <v>1513</v>
      </c>
    </row>
    <row r="2855" spans="1:7">
      <c r="A2855" s="139">
        <v>2854</v>
      </c>
      <c r="B2855" s="139" t="s">
        <v>4131</v>
      </c>
      <c r="C2855" s="139" t="s">
        <v>4133</v>
      </c>
      <c r="D2855" s="139" t="s">
        <v>4134</v>
      </c>
      <c r="E2855" s="139" t="s">
        <v>1987</v>
      </c>
      <c r="F2855" s="139" t="s">
        <v>1554</v>
      </c>
      <c r="G2855" s="139" t="s">
        <v>1988</v>
      </c>
    </row>
    <row r="2856" spans="1:7">
      <c r="A2856" s="139">
        <v>2855</v>
      </c>
      <c r="B2856" s="139" t="s">
        <v>4131</v>
      </c>
      <c r="C2856" s="139" t="s">
        <v>3548</v>
      </c>
      <c r="D2856" s="139" t="s">
        <v>4135</v>
      </c>
      <c r="E2856" s="139" t="s">
        <v>417</v>
      </c>
      <c r="F2856" s="139" t="s">
        <v>418</v>
      </c>
      <c r="G2856" s="139" t="s">
        <v>419</v>
      </c>
    </row>
    <row r="2857" spans="1:7">
      <c r="A2857" s="139">
        <v>2856</v>
      </c>
      <c r="B2857" s="139" t="s">
        <v>4131</v>
      </c>
      <c r="C2857" s="139" t="s">
        <v>3548</v>
      </c>
      <c r="D2857" s="139" t="s">
        <v>4135</v>
      </c>
      <c r="E2857" s="139" t="s">
        <v>1511</v>
      </c>
      <c r="F2857" s="139" t="s">
        <v>1512</v>
      </c>
      <c r="G2857" s="139" t="s">
        <v>1513</v>
      </c>
    </row>
    <row r="2858" spans="1:7">
      <c r="A2858" s="139">
        <v>2857</v>
      </c>
      <c r="B2858" s="139" t="s">
        <v>4131</v>
      </c>
      <c r="C2858" s="139" t="s">
        <v>3548</v>
      </c>
      <c r="D2858" s="139" t="s">
        <v>4135</v>
      </c>
      <c r="E2858" s="139" t="s">
        <v>1987</v>
      </c>
      <c r="F2858" s="139" t="s">
        <v>1554</v>
      </c>
      <c r="G2858" s="139" t="s">
        <v>1988</v>
      </c>
    </row>
    <row r="2859" spans="1:7">
      <c r="A2859" s="139">
        <v>2858</v>
      </c>
      <c r="B2859" s="139" t="s">
        <v>4131</v>
      </c>
      <c r="C2859" s="139" t="s">
        <v>4136</v>
      </c>
      <c r="D2859" s="139" t="s">
        <v>4137</v>
      </c>
      <c r="E2859" s="139" t="s">
        <v>417</v>
      </c>
      <c r="F2859" s="139" t="s">
        <v>418</v>
      </c>
      <c r="G2859" s="139" t="s">
        <v>419</v>
      </c>
    </row>
    <row r="2860" spans="1:7">
      <c r="A2860" s="139">
        <v>2859</v>
      </c>
      <c r="B2860" s="139" t="s">
        <v>4131</v>
      </c>
      <c r="C2860" s="139" t="s">
        <v>4136</v>
      </c>
      <c r="D2860" s="139" t="s">
        <v>4137</v>
      </c>
      <c r="E2860" s="139" t="s">
        <v>1511</v>
      </c>
      <c r="F2860" s="139" t="s">
        <v>1512</v>
      </c>
      <c r="G2860" s="139" t="s">
        <v>1513</v>
      </c>
    </row>
    <row r="2861" spans="1:7">
      <c r="A2861" s="139">
        <v>2860</v>
      </c>
      <c r="B2861" s="139" t="s">
        <v>4131</v>
      </c>
      <c r="C2861" s="139" t="s">
        <v>4136</v>
      </c>
      <c r="D2861" s="139" t="s">
        <v>4137</v>
      </c>
      <c r="E2861" s="139" t="s">
        <v>1987</v>
      </c>
      <c r="F2861" s="139" t="s">
        <v>1554</v>
      </c>
      <c r="G2861" s="139" t="s">
        <v>1988</v>
      </c>
    </row>
    <row r="2862" spans="1:7">
      <c r="A2862" s="139">
        <v>2861</v>
      </c>
      <c r="B2862" s="139" t="s">
        <v>4131</v>
      </c>
      <c r="C2862" s="139" t="s">
        <v>4138</v>
      </c>
      <c r="D2862" s="139" t="s">
        <v>4139</v>
      </c>
      <c r="E2862" s="139" t="s">
        <v>417</v>
      </c>
      <c r="F2862" s="139" t="s">
        <v>418</v>
      </c>
      <c r="G2862" s="139" t="s">
        <v>419</v>
      </c>
    </row>
    <row r="2863" spans="1:7">
      <c r="A2863" s="139">
        <v>2862</v>
      </c>
      <c r="B2863" s="139" t="s">
        <v>4131</v>
      </c>
      <c r="C2863" s="139" t="s">
        <v>4138</v>
      </c>
      <c r="D2863" s="139" t="s">
        <v>4139</v>
      </c>
      <c r="E2863" s="139" t="s">
        <v>1511</v>
      </c>
      <c r="F2863" s="139" t="s">
        <v>1512</v>
      </c>
      <c r="G2863" s="139" t="s">
        <v>1513</v>
      </c>
    </row>
    <row r="2864" spans="1:7">
      <c r="A2864" s="139">
        <v>2863</v>
      </c>
      <c r="B2864" s="139" t="s">
        <v>4131</v>
      </c>
      <c r="C2864" s="139" t="s">
        <v>4138</v>
      </c>
      <c r="D2864" s="139" t="s">
        <v>4139</v>
      </c>
      <c r="E2864" s="139" t="s">
        <v>1987</v>
      </c>
      <c r="F2864" s="139" t="s">
        <v>1554</v>
      </c>
      <c r="G2864" s="139" t="s">
        <v>1988</v>
      </c>
    </row>
    <row r="2865" spans="1:7">
      <c r="A2865" s="139">
        <v>2864</v>
      </c>
      <c r="B2865" s="139" t="s">
        <v>4140</v>
      </c>
      <c r="C2865" s="139" t="s">
        <v>4140</v>
      </c>
      <c r="D2865" s="139" t="s">
        <v>4141</v>
      </c>
      <c r="E2865" s="139" t="s">
        <v>1753</v>
      </c>
      <c r="F2865" s="139" t="s">
        <v>1754</v>
      </c>
      <c r="G2865" s="139" t="s">
        <v>1755</v>
      </c>
    </row>
    <row r="2866" spans="1:7">
      <c r="A2866" s="139">
        <v>2865</v>
      </c>
      <c r="B2866" s="139" t="s">
        <v>4140</v>
      </c>
      <c r="C2866" s="139" t="s">
        <v>4140</v>
      </c>
      <c r="D2866" s="139" t="s">
        <v>4141</v>
      </c>
      <c r="E2866" s="139" t="s">
        <v>1511</v>
      </c>
      <c r="F2866" s="139" t="s">
        <v>1512</v>
      </c>
      <c r="G2866" s="139" t="s">
        <v>1513</v>
      </c>
    </row>
    <row r="2867" spans="1:7">
      <c r="A2867" s="139">
        <v>2866</v>
      </c>
      <c r="B2867" s="139" t="s">
        <v>4140</v>
      </c>
      <c r="C2867" s="139" t="s">
        <v>4140</v>
      </c>
      <c r="D2867" s="139" t="s">
        <v>4141</v>
      </c>
      <c r="E2867" s="139" t="s">
        <v>420</v>
      </c>
      <c r="F2867" s="139" t="s">
        <v>421</v>
      </c>
      <c r="G2867" s="139" t="s">
        <v>1609</v>
      </c>
    </row>
    <row r="2868" spans="1:7">
      <c r="A2868" s="139">
        <v>2867</v>
      </c>
      <c r="B2868" s="139" t="s">
        <v>4140</v>
      </c>
      <c r="C2868" s="139" t="s">
        <v>4142</v>
      </c>
      <c r="D2868" s="139" t="s">
        <v>4143</v>
      </c>
      <c r="E2868" s="139" t="s">
        <v>1753</v>
      </c>
      <c r="F2868" s="139" t="s">
        <v>1754</v>
      </c>
      <c r="G2868" s="139" t="s">
        <v>1755</v>
      </c>
    </row>
    <row r="2869" spans="1:7">
      <c r="A2869" s="139">
        <v>2868</v>
      </c>
      <c r="B2869" s="139" t="s">
        <v>4140</v>
      </c>
      <c r="C2869" s="139" t="s">
        <v>4142</v>
      </c>
      <c r="D2869" s="139" t="s">
        <v>4143</v>
      </c>
      <c r="E2869" s="139" t="s">
        <v>2642</v>
      </c>
      <c r="F2869" s="139" t="s">
        <v>2643</v>
      </c>
      <c r="G2869" s="139" t="s">
        <v>2644</v>
      </c>
    </row>
    <row r="2870" spans="1:7">
      <c r="A2870" s="139">
        <v>2869</v>
      </c>
      <c r="B2870" s="139" t="s">
        <v>4140</v>
      </c>
      <c r="C2870" s="139" t="s">
        <v>4142</v>
      </c>
      <c r="D2870" s="139" t="s">
        <v>4143</v>
      </c>
      <c r="E2870" s="139" t="s">
        <v>422</v>
      </c>
      <c r="F2870" s="139" t="s">
        <v>423</v>
      </c>
      <c r="G2870" s="139" t="s">
        <v>2644</v>
      </c>
    </row>
    <row r="2871" spans="1:7">
      <c r="A2871" s="139">
        <v>2870</v>
      </c>
      <c r="B2871" s="139" t="s">
        <v>4140</v>
      </c>
      <c r="C2871" s="139" t="s">
        <v>4142</v>
      </c>
      <c r="D2871" s="139" t="s">
        <v>4143</v>
      </c>
      <c r="E2871" s="139" t="s">
        <v>424</v>
      </c>
      <c r="F2871" s="139" t="s">
        <v>425</v>
      </c>
      <c r="G2871" s="139" t="s">
        <v>2644</v>
      </c>
    </row>
    <row r="2872" spans="1:7">
      <c r="A2872" s="139">
        <v>2871</v>
      </c>
      <c r="B2872" s="139" t="s">
        <v>4140</v>
      </c>
      <c r="C2872" s="139" t="s">
        <v>4142</v>
      </c>
      <c r="D2872" s="139" t="s">
        <v>4143</v>
      </c>
      <c r="E2872" s="139" t="s">
        <v>426</v>
      </c>
      <c r="F2872" s="139" t="s">
        <v>427</v>
      </c>
      <c r="G2872" s="139" t="s">
        <v>2644</v>
      </c>
    </row>
    <row r="2873" spans="1:7">
      <c r="A2873" s="139">
        <v>2872</v>
      </c>
      <c r="B2873" s="139" t="s">
        <v>4140</v>
      </c>
      <c r="C2873" s="139" t="s">
        <v>4142</v>
      </c>
      <c r="D2873" s="139" t="s">
        <v>4143</v>
      </c>
      <c r="E2873" s="139" t="s">
        <v>1712</v>
      </c>
      <c r="F2873" s="139" t="s">
        <v>1561</v>
      </c>
      <c r="G2873" s="139" t="s">
        <v>1713</v>
      </c>
    </row>
    <row r="2874" spans="1:7">
      <c r="A2874" s="139">
        <v>2873</v>
      </c>
      <c r="B2874" s="139" t="s">
        <v>4140</v>
      </c>
      <c r="C2874" s="139" t="s">
        <v>4142</v>
      </c>
      <c r="D2874" s="139" t="s">
        <v>4143</v>
      </c>
      <c r="E2874" s="139" t="s">
        <v>1511</v>
      </c>
      <c r="F2874" s="139" t="s">
        <v>1512</v>
      </c>
      <c r="G2874" s="139" t="s">
        <v>1513</v>
      </c>
    </row>
    <row r="2875" spans="1:7">
      <c r="A2875" s="139">
        <v>2874</v>
      </c>
      <c r="B2875" s="139" t="s">
        <v>4140</v>
      </c>
      <c r="C2875" s="139" t="s">
        <v>4142</v>
      </c>
      <c r="D2875" s="139" t="s">
        <v>4143</v>
      </c>
      <c r="E2875" s="139" t="s">
        <v>420</v>
      </c>
      <c r="F2875" s="139" t="s">
        <v>421</v>
      </c>
      <c r="G2875" s="139" t="s">
        <v>1609</v>
      </c>
    </row>
    <row r="2876" spans="1:7">
      <c r="A2876" s="139">
        <v>2875</v>
      </c>
      <c r="B2876" s="139" t="s">
        <v>4140</v>
      </c>
      <c r="C2876" s="139" t="s">
        <v>4142</v>
      </c>
      <c r="D2876" s="139" t="s">
        <v>4143</v>
      </c>
      <c r="E2876" s="139" t="s">
        <v>2343</v>
      </c>
      <c r="F2876" s="139" t="s">
        <v>1572</v>
      </c>
      <c r="G2876" s="139" t="s">
        <v>2344</v>
      </c>
    </row>
    <row r="2877" spans="1:7">
      <c r="A2877" s="139">
        <v>2876</v>
      </c>
      <c r="B2877" s="139" t="s">
        <v>4140</v>
      </c>
      <c r="C2877" s="139" t="s">
        <v>4142</v>
      </c>
      <c r="D2877" s="139" t="s">
        <v>4143</v>
      </c>
      <c r="E2877" s="139" t="s">
        <v>2359</v>
      </c>
      <c r="F2877" s="139" t="s">
        <v>2004</v>
      </c>
      <c r="G2877" s="139" t="s">
        <v>2360</v>
      </c>
    </row>
    <row r="2878" spans="1:7">
      <c r="A2878" s="139">
        <v>2877</v>
      </c>
      <c r="B2878" s="139" t="s">
        <v>4140</v>
      </c>
      <c r="C2878" s="139" t="s">
        <v>4142</v>
      </c>
      <c r="D2878" s="139" t="s">
        <v>4143</v>
      </c>
      <c r="E2878" s="139" t="s">
        <v>2242</v>
      </c>
      <c r="F2878" s="139" t="s">
        <v>2004</v>
      </c>
      <c r="G2878" s="139" t="s">
        <v>2243</v>
      </c>
    </row>
    <row r="2879" spans="1:7">
      <c r="A2879" s="139">
        <v>2878</v>
      </c>
      <c r="B2879" s="139" t="s">
        <v>4140</v>
      </c>
      <c r="C2879" s="139" t="s">
        <v>4144</v>
      </c>
      <c r="D2879" s="139" t="s">
        <v>4145</v>
      </c>
      <c r="E2879" s="139" t="s">
        <v>1753</v>
      </c>
      <c r="F2879" s="139" t="s">
        <v>1754</v>
      </c>
      <c r="G2879" s="139" t="s">
        <v>1755</v>
      </c>
    </row>
    <row r="2880" spans="1:7">
      <c r="A2880" s="139">
        <v>2879</v>
      </c>
      <c r="B2880" s="139" t="s">
        <v>4140</v>
      </c>
      <c r="C2880" s="139" t="s">
        <v>4144</v>
      </c>
      <c r="D2880" s="139" t="s">
        <v>4145</v>
      </c>
      <c r="E2880" s="139" t="s">
        <v>2642</v>
      </c>
      <c r="F2880" s="139" t="s">
        <v>2643</v>
      </c>
      <c r="G2880" s="139" t="s">
        <v>2644</v>
      </c>
    </row>
    <row r="2881" spans="1:7">
      <c r="A2881" s="139">
        <v>2880</v>
      </c>
      <c r="B2881" s="139" t="s">
        <v>4140</v>
      </c>
      <c r="C2881" s="139" t="s">
        <v>4144</v>
      </c>
      <c r="D2881" s="139" t="s">
        <v>4145</v>
      </c>
      <c r="E2881" s="139" t="s">
        <v>428</v>
      </c>
      <c r="F2881" s="139" t="s">
        <v>429</v>
      </c>
      <c r="G2881" s="139" t="s">
        <v>2644</v>
      </c>
    </row>
    <row r="2882" spans="1:7">
      <c r="A2882" s="139">
        <v>2881</v>
      </c>
      <c r="B2882" s="139" t="s">
        <v>4140</v>
      </c>
      <c r="C2882" s="139" t="s">
        <v>4144</v>
      </c>
      <c r="D2882" s="139" t="s">
        <v>4145</v>
      </c>
      <c r="E2882" s="139" t="s">
        <v>1712</v>
      </c>
      <c r="F2882" s="139" t="s">
        <v>1561</v>
      </c>
      <c r="G2882" s="139" t="s">
        <v>1713</v>
      </c>
    </row>
    <row r="2883" spans="1:7">
      <c r="A2883" s="139">
        <v>2882</v>
      </c>
      <c r="B2883" s="139" t="s">
        <v>4140</v>
      </c>
      <c r="C2883" s="139" t="s">
        <v>4144</v>
      </c>
      <c r="D2883" s="139" t="s">
        <v>4145</v>
      </c>
      <c r="E2883" s="139" t="s">
        <v>430</v>
      </c>
      <c r="F2883" s="139" t="s">
        <v>431</v>
      </c>
      <c r="G2883" s="139" t="s">
        <v>2644</v>
      </c>
    </row>
    <row r="2884" spans="1:7">
      <c r="A2884" s="139">
        <v>2883</v>
      </c>
      <c r="B2884" s="139" t="s">
        <v>4140</v>
      </c>
      <c r="C2884" s="139" t="s">
        <v>4144</v>
      </c>
      <c r="D2884" s="139" t="s">
        <v>4145</v>
      </c>
      <c r="E2884" s="139" t="s">
        <v>432</v>
      </c>
      <c r="F2884" s="139" t="s">
        <v>433</v>
      </c>
      <c r="G2884" s="139" t="s">
        <v>185</v>
      </c>
    </row>
    <row r="2885" spans="1:7">
      <c r="A2885" s="139">
        <v>2884</v>
      </c>
      <c r="B2885" s="139" t="s">
        <v>4140</v>
      </c>
      <c r="C2885" s="139" t="s">
        <v>4144</v>
      </c>
      <c r="D2885" s="139" t="s">
        <v>4145</v>
      </c>
      <c r="E2885" s="139" t="s">
        <v>434</v>
      </c>
      <c r="F2885" s="139" t="s">
        <v>435</v>
      </c>
      <c r="G2885" s="139" t="s">
        <v>2644</v>
      </c>
    </row>
    <row r="2886" spans="1:7">
      <c r="A2886" s="139">
        <v>2885</v>
      </c>
      <c r="B2886" s="139" t="s">
        <v>4140</v>
      </c>
      <c r="C2886" s="139" t="s">
        <v>4144</v>
      </c>
      <c r="D2886" s="139" t="s">
        <v>4145</v>
      </c>
      <c r="E2886" s="139" t="s">
        <v>1511</v>
      </c>
      <c r="F2886" s="139" t="s">
        <v>1512</v>
      </c>
      <c r="G2886" s="139" t="s">
        <v>1513</v>
      </c>
    </row>
    <row r="2887" spans="1:7">
      <c r="A2887" s="139">
        <v>2886</v>
      </c>
      <c r="B2887" s="139" t="s">
        <v>4140</v>
      </c>
      <c r="C2887" s="139" t="s">
        <v>4144</v>
      </c>
      <c r="D2887" s="139" t="s">
        <v>4145</v>
      </c>
      <c r="E2887" s="139" t="s">
        <v>436</v>
      </c>
      <c r="F2887" s="139" t="s">
        <v>437</v>
      </c>
      <c r="G2887" s="139" t="s">
        <v>1805</v>
      </c>
    </row>
    <row r="2888" spans="1:7">
      <c r="A2888" s="139">
        <v>2887</v>
      </c>
      <c r="B2888" s="139" t="s">
        <v>4140</v>
      </c>
      <c r="C2888" s="139" t="s">
        <v>4144</v>
      </c>
      <c r="D2888" s="139" t="s">
        <v>4145</v>
      </c>
      <c r="E2888" s="139" t="s">
        <v>420</v>
      </c>
      <c r="F2888" s="139" t="s">
        <v>421</v>
      </c>
      <c r="G2888" s="139" t="s">
        <v>1609</v>
      </c>
    </row>
    <row r="2889" spans="1:7">
      <c r="A2889" s="139">
        <v>2888</v>
      </c>
      <c r="B2889" s="139" t="s">
        <v>4140</v>
      </c>
      <c r="C2889" s="139" t="s">
        <v>4144</v>
      </c>
      <c r="D2889" s="139" t="s">
        <v>4145</v>
      </c>
      <c r="E2889" s="139" t="s">
        <v>2343</v>
      </c>
      <c r="F2889" s="139" t="s">
        <v>1572</v>
      </c>
      <c r="G2889" s="139" t="s">
        <v>2344</v>
      </c>
    </row>
    <row r="2890" spans="1:7">
      <c r="A2890" s="139">
        <v>2889</v>
      </c>
      <c r="B2890" s="139" t="s">
        <v>4140</v>
      </c>
      <c r="C2890" s="139" t="s">
        <v>4146</v>
      </c>
      <c r="D2890" s="139" t="s">
        <v>4147</v>
      </c>
      <c r="E2890" s="139" t="s">
        <v>438</v>
      </c>
      <c r="F2890" s="139" t="s">
        <v>439</v>
      </c>
      <c r="G2890" s="139" t="s">
        <v>2644</v>
      </c>
    </row>
    <row r="2891" spans="1:7">
      <c r="A2891" s="139">
        <v>2890</v>
      </c>
      <c r="B2891" s="139" t="s">
        <v>4140</v>
      </c>
      <c r="C2891" s="139" t="s">
        <v>4146</v>
      </c>
      <c r="D2891" s="139" t="s">
        <v>4147</v>
      </c>
      <c r="E2891" s="139" t="s">
        <v>1753</v>
      </c>
      <c r="F2891" s="139" t="s">
        <v>1754</v>
      </c>
      <c r="G2891" s="139" t="s">
        <v>1755</v>
      </c>
    </row>
    <row r="2892" spans="1:7">
      <c r="A2892" s="139">
        <v>2891</v>
      </c>
      <c r="B2892" s="139" t="s">
        <v>4140</v>
      </c>
      <c r="C2892" s="139" t="s">
        <v>4146</v>
      </c>
      <c r="D2892" s="139" t="s">
        <v>4147</v>
      </c>
      <c r="E2892" s="139" t="s">
        <v>2642</v>
      </c>
      <c r="F2892" s="139" t="s">
        <v>2643</v>
      </c>
      <c r="G2892" s="139" t="s">
        <v>2644</v>
      </c>
    </row>
    <row r="2893" spans="1:7">
      <c r="A2893" s="139">
        <v>2892</v>
      </c>
      <c r="B2893" s="139" t="s">
        <v>4140</v>
      </c>
      <c r="C2893" s="139" t="s">
        <v>4146</v>
      </c>
      <c r="D2893" s="139" t="s">
        <v>4147</v>
      </c>
      <c r="E2893" s="139" t="s">
        <v>440</v>
      </c>
      <c r="F2893" s="139" t="s">
        <v>441</v>
      </c>
      <c r="G2893" s="139" t="s">
        <v>2644</v>
      </c>
    </row>
    <row r="2894" spans="1:7">
      <c r="A2894" s="139">
        <v>2893</v>
      </c>
      <c r="B2894" s="139" t="s">
        <v>4140</v>
      </c>
      <c r="C2894" s="139" t="s">
        <v>4146</v>
      </c>
      <c r="D2894" s="139" t="s">
        <v>4147</v>
      </c>
      <c r="E2894" s="139" t="s">
        <v>424</v>
      </c>
      <c r="F2894" s="139" t="s">
        <v>425</v>
      </c>
      <c r="G2894" s="139" t="s">
        <v>2644</v>
      </c>
    </row>
    <row r="2895" spans="1:7">
      <c r="A2895" s="139">
        <v>2894</v>
      </c>
      <c r="B2895" s="139" t="s">
        <v>4140</v>
      </c>
      <c r="C2895" s="139" t="s">
        <v>4146</v>
      </c>
      <c r="D2895" s="139" t="s">
        <v>4147</v>
      </c>
      <c r="E2895" s="139" t="s">
        <v>1712</v>
      </c>
      <c r="F2895" s="139" t="s">
        <v>1561</v>
      </c>
      <c r="G2895" s="139" t="s">
        <v>1713</v>
      </c>
    </row>
    <row r="2896" spans="1:7">
      <c r="A2896" s="139">
        <v>2895</v>
      </c>
      <c r="B2896" s="139" t="s">
        <v>4140</v>
      </c>
      <c r="C2896" s="139" t="s">
        <v>4146</v>
      </c>
      <c r="D2896" s="139" t="s">
        <v>4147</v>
      </c>
      <c r="E2896" s="139" t="s">
        <v>442</v>
      </c>
      <c r="F2896" s="139" t="s">
        <v>443</v>
      </c>
      <c r="G2896" s="139" t="s">
        <v>2644</v>
      </c>
    </row>
    <row r="2897" spans="1:7">
      <c r="A2897" s="139">
        <v>2896</v>
      </c>
      <c r="B2897" s="139" t="s">
        <v>4140</v>
      </c>
      <c r="C2897" s="139" t="s">
        <v>4146</v>
      </c>
      <c r="D2897" s="139" t="s">
        <v>4147</v>
      </c>
      <c r="E2897" s="139" t="s">
        <v>1511</v>
      </c>
      <c r="F2897" s="139" t="s">
        <v>1512</v>
      </c>
      <c r="G2897" s="139" t="s">
        <v>1513</v>
      </c>
    </row>
    <row r="2898" spans="1:7">
      <c r="A2898" s="139">
        <v>2897</v>
      </c>
      <c r="B2898" s="139" t="s">
        <v>4140</v>
      </c>
      <c r="C2898" s="139" t="s">
        <v>4146</v>
      </c>
      <c r="D2898" s="139" t="s">
        <v>4147</v>
      </c>
      <c r="E2898" s="139" t="s">
        <v>444</v>
      </c>
      <c r="F2898" s="139" t="s">
        <v>445</v>
      </c>
      <c r="G2898" s="139" t="s">
        <v>2644</v>
      </c>
    </row>
    <row r="2899" spans="1:7">
      <c r="A2899" s="139">
        <v>2898</v>
      </c>
      <c r="B2899" s="139" t="s">
        <v>4140</v>
      </c>
      <c r="C2899" s="139" t="s">
        <v>4146</v>
      </c>
      <c r="D2899" s="139" t="s">
        <v>4147</v>
      </c>
      <c r="E2899" s="139" t="s">
        <v>420</v>
      </c>
      <c r="F2899" s="139" t="s">
        <v>421</v>
      </c>
      <c r="G2899" s="139" t="s">
        <v>1609</v>
      </c>
    </row>
    <row r="2900" spans="1:7">
      <c r="A2900" s="139">
        <v>2899</v>
      </c>
      <c r="B2900" s="139" t="s">
        <v>4140</v>
      </c>
      <c r="C2900" s="139" t="s">
        <v>4146</v>
      </c>
      <c r="D2900" s="139" t="s">
        <v>4147</v>
      </c>
      <c r="E2900" s="139" t="s">
        <v>2343</v>
      </c>
      <c r="F2900" s="139" t="s">
        <v>1572</v>
      </c>
      <c r="G2900" s="139" t="s">
        <v>2344</v>
      </c>
    </row>
    <row r="2901" spans="1:7">
      <c r="A2901" s="139">
        <v>2900</v>
      </c>
      <c r="B2901" s="139" t="s">
        <v>4140</v>
      </c>
      <c r="C2901" s="139" t="s">
        <v>4148</v>
      </c>
      <c r="D2901" s="139" t="s">
        <v>4149</v>
      </c>
      <c r="E2901" s="139" t="s">
        <v>1753</v>
      </c>
      <c r="F2901" s="139" t="s">
        <v>1754</v>
      </c>
      <c r="G2901" s="139" t="s">
        <v>1755</v>
      </c>
    </row>
    <row r="2902" spans="1:7">
      <c r="A2902" s="139">
        <v>2901</v>
      </c>
      <c r="B2902" s="139" t="s">
        <v>4140</v>
      </c>
      <c r="C2902" s="139" t="s">
        <v>4148</v>
      </c>
      <c r="D2902" s="139" t="s">
        <v>4149</v>
      </c>
      <c r="E2902" s="139" t="s">
        <v>446</v>
      </c>
      <c r="F2902" s="139" t="s">
        <v>447</v>
      </c>
      <c r="G2902" s="139" t="s">
        <v>2644</v>
      </c>
    </row>
    <row r="2903" spans="1:7">
      <c r="A2903" s="139">
        <v>2902</v>
      </c>
      <c r="B2903" s="139" t="s">
        <v>4140</v>
      </c>
      <c r="C2903" s="139" t="s">
        <v>4148</v>
      </c>
      <c r="D2903" s="139" t="s">
        <v>4149</v>
      </c>
      <c r="E2903" s="139" t="s">
        <v>2642</v>
      </c>
      <c r="F2903" s="139" t="s">
        <v>2643</v>
      </c>
      <c r="G2903" s="139" t="s">
        <v>2644</v>
      </c>
    </row>
    <row r="2904" spans="1:7">
      <c r="A2904" s="139">
        <v>2903</v>
      </c>
      <c r="B2904" s="139" t="s">
        <v>4140</v>
      </c>
      <c r="C2904" s="139" t="s">
        <v>4148</v>
      </c>
      <c r="D2904" s="139" t="s">
        <v>4149</v>
      </c>
      <c r="E2904" s="139" t="s">
        <v>1712</v>
      </c>
      <c r="F2904" s="139" t="s">
        <v>1561</v>
      </c>
      <c r="G2904" s="139" t="s">
        <v>1713</v>
      </c>
    </row>
    <row r="2905" spans="1:7">
      <c r="A2905" s="139">
        <v>2904</v>
      </c>
      <c r="B2905" s="139" t="s">
        <v>4140</v>
      </c>
      <c r="C2905" s="139" t="s">
        <v>4148</v>
      </c>
      <c r="D2905" s="139" t="s">
        <v>4149</v>
      </c>
      <c r="E2905" s="139" t="s">
        <v>1511</v>
      </c>
      <c r="F2905" s="139" t="s">
        <v>1512</v>
      </c>
      <c r="G2905" s="139" t="s">
        <v>1513</v>
      </c>
    </row>
    <row r="2906" spans="1:7">
      <c r="A2906" s="139">
        <v>2905</v>
      </c>
      <c r="B2906" s="139" t="s">
        <v>4140</v>
      </c>
      <c r="C2906" s="139" t="s">
        <v>4148</v>
      </c>
      <c r="D2906" s="139" t="s">
        <v>4149</v>
      </c>
      <c r="E2906" s="139" t="s">
        <v>420</v>
      </c>
      <c r="F2906" s="139" t="s">
        <v>421</v>
      </c>
      <c r="G2906" s="139" t="s">
        <v>1609</v>
      </c>
    </row>
    <row r="2907" spans="1:7">
      <c r="A2907" s="139">
        <v>2906</v>
      </c>
      <c r="B2907" s="139" t="s">
        <v>4140</v>
      </c>
      <c r="C2907" s="139" t="s">
        <v>4148</v>
      </c>
      <c r="D2907" s="139" t="s">
        <v>4149</v>
      </c>
      <c r="E2907" s="139" t="s">
        <v>2343</v>
      </c>
      <c r="F2907" s="139" t="s">
        <v>1572</v>
      </c>
      <c r="G2907" s="139" t="s">
        <v>2344</v>
      </c>
    </row>
    <row r="2908" spans="1:7">
      <c r="A2908" s="139">
        <v>2907</v>
      </c>
      <c r="B2908" s="139" t="s">
        <v>4140</v>
      </c>
      <c r="C2908" s="139" t="s">
        <v>4148</v>
      </c>
      <c r="D2908" s="139" t="s">
        <v>4149</v>
      </c>
      <c r="E2908" s="139" t="s">
        <v>448</v>
      </c>
      <c r="F2908" s="139" t="s">
        <v>449</v>
      </c>
      <c r="G2908" s="139" t="s">
        <v>2644</v>
      </c>
    </row>
    <row r="2909" spans="1:7">
      <c r="A2909" s="139">
        <v>2908</v>
      </c>
      <c r="B2909" s="139" t="s">
        <v>4140</v>
      </c>
      <c r="C2909" s="139" t="s">
        <v>4150</v>
      </c>
      <c r="D2909" s="139" t="s">
        <v>1294</v>
      </c>
      <c r="E2909" s="139" t="s">
        <v>1753</v>
      </c>
      <c r="F2909" s="139" t="s">
        <v>1754</v>
      </c>
      <c r="G2909" s="139" t="s">
        <v>1755</v>
      </c>
    </row>
    <row r="2910" spans="1:7">
      <c r="A2910" s="139">
        <v>2909</v>
      </c>
      <c r="B2910" s="139" t="s">
        <v>4140</v>
      </c>
      <c r="C2910" s="139" t="s">
        <v>4150</v>
      </c>
      <c r="D2910" s="139" t="s">
        <v>1294</v>
      </c>
      <c r="E2910" s="139" t="s">
        <v>2642</v>
      </c>
      <c r="F2910" s="139" t="s">
        <v>2643</v>
      </c>
      <c r="G2910" s="139" t="s">
        <v>2644</v>
      </c>
    </row>
    <row r="2911" spans="1:7">
      <c r="A2911" s="139">
        <v>2910</v>
      </c>
      <c r="B2911" s="139" t="s">
        <v>4140</v>
      </c>
      <c r="C2911" s="139" t="s">
        <v>4150</v>
      </c>
      <c r="D2911" s="139" t="s">
        <v>1294</v>
      </c>
      <c r="E2911" s="139" t="s">
        <v>450</v>
      </c>
      <c r="F2911" s="139" t="s">
        <v>451</v>
      </c>
      <c r="G2911" s="139" t="s">
        <v>2644</v>
      </c>
    </row>
    <row r="2912" spans="1:7">
      <c r="A2912" s="139">
        <v>2911</v>
      </c>
      <c r="B2912" s="139" t="s">
        <v>4140</v>
      </c>
      <c r="C2912" s="139" t="s">
        <v>4150</v>
      </c>
      <c r="D2912" s="139" t="s">
        <v>1294</v>
      </c>
      <c r="E2912" s="139" t="s">
        <v>452</v>
      </c>
      <c r="F2912" s="139" t="s">
        <v>453</v>
      </c>
      <c r="G2912" s="139" t="s">
        <v>2644</v>
      </c>
    </row>
    <row r="2913" spans="1:7">
      <c r="A2913" s="139">
        <v>2912</v>
      </c>
      <c r="B2913" s="139" t="s">
        <v>4140</v>
      </c>
      <c r="C2913" s="139" t="s">
        <v>4150</v>
      </c>
      <c r="D2913" s="139" t="s">
        <v>1294</v>
      </c>
      <c r="E2913" s="139" t="s">
        <v>454</v>
      </c>
      <c r="F2913" s="139" t="s">
        <v>455</v>
      </c>
      <c r="G2913" s="139" t="s">
        <v>2644</v>
      </c>
    </row>
    <row r="2914" spans="1:7">
      <c r="A2914" s="139">
        <v>2913</v>
      </c>
      <c r="B2914" s="139" t="s">
        <v>4140</v>
      </c>
      <c r="C2914" s="139" t="s">
        <v>4150</v>
      </c>
      <c r="D2914" s="139" t="s">
        <v>1294</v>
      </c>
      <c r="E2914" s="139" t="s">
        <v>424</v>
      </c>
      <c r="F2914" s="139" t="s">
        <v>425</v>
      </c>
      <c r="G2914" s="139" t="s">
        <v>2644</v>
      </c>
    </row>
    <row r="2915" spans="1:7">
      <c r="A2915" s="139">
        <v>2914</v>
      </c>
      <c r="B2915" s="139" t="s">
        <v>4140</v>
      </c>
      <c r="C2915" s="139" t="s">
        <v>4150</v>
      </c>
      <c r="D2915" s="139" t="s">
        <v>1294</v>
      </c>
      <c r="E2915" s="139" t="s">
        <v>456</v>
      </c>
      <c r="F2915" s="139" t="s">
        <v>457</v>
      </c>
      <c r="G2915" s="139" t="s">
        <v>2644</v>
      </c>
    </row>
    <row r="2916" spans="1:7">
      <c r="A2916" s="139">
        <v>2915</v>
      </c>
      <c r="B2916" s="139" t="s">
        <v>4140</v>
      </c>
      <c r="C2916" s="139" t="s">
        <v>4150</v>
      </c>
      <c r="D2916" s="139" t="s">
        <v>1294</v>
      </c>
      <c r="E2916" s="139" t="s">
        <v>458</v>
      </c>
      <c r="F2916" s="139" t="s">
        <v>459</v>
      </c>
      <c r="G2916" s="139" t="s">
        <v>2644</v>
      </c>
    </row>
    <row r="2917" spans="1:7">
      <c r="A2917" s="139">
        <v>2916</v>
      </c>
      <c r="B2917" s="139" t="s">
        <v>4140</v>
      </c>
      <c r="C2917" s="139" t="s">
        <v>4150</v>
      </c>
      <c r="D2917" s="139" t="s">
        <v>1294</v>
      </c>
      <c r="E2917" s="139" t="s">
        <v>460</v>
      </c>
      <c r="F2917" s="139" t="s">
        <v>461</v>
      </c>
      <c r="G2917" s="139" t="s">
        <v>2644</v>
      </c>
    </row>
    <row r="2918" spans="1:7">
      <c r="A2918" s="139">
        <v>2917</v>
      </c>
      <c r="B2918" s="139" t="s">
        <v>4140</v>
      </c>
      <c r="C2918" s="139" t="s">
        <v>4150</v>
      </c>
      <c r="D2918" s="139" t="s">
        <v>1294</v>
      </c>
      <c r="E2918" s="139" t="s">
        <v>462</v>
      </c>
      <c r="F2918" s="139" t="s">
        <v>463</v>
      </c>
      <c r="G2918" s="139" t="s">
        <v>2644</v>
      </c>
    </row>
    <row r="2919" spans="1:7">
      <c r="A2919" s="139">
        <v>2918</v>
      </c>
      <c r="B2919" s="139" t="s">
        <v>4140</v>
      </c>
      <c r="C2919" s="139" t="s">
        <v>4150</v>
      </c>
      <c r="D2919" s="139" t="s">
        <v>1294</v>
      </c>
      <c r="E2919" s="139" t="s">
        <v>1712</v>
      </c>
      <c r="F2919" s="139" t="s">
        <v>1561</v>
      </c>
      <c r="G2919" s="139" t="s">
        <v>1713</v>
      </c>
    </row>
    <row r="2920" spans="1:7">
      <c r="A2920" s="139">
        <v>2919</v>
      </c>
      <c r="B2920" s="139" t="s">
        <v>4140</v>
      </c>
      <c r="C2920" s="139" t="s">
        <v>4150</v>
      </c>
      <c r="D2920" s="139" t="s">
        <v>1294</v>
      </c>
      <c r="E2920" s="139" t="s">
        <v>464</v>
      </c>
      <c r="F2920" s="139" t="s">
        <v>465</v>
      </c>
      <c r="G2920" s="139" t="s">
        <v>2644</v>
      </c>
    </row>
    <row r="2921" spans="1:7">
      <c r="A2921" s="139">
        <v>2920</v>
      </c>
      <c r="B2921" s="139" t="s">
        <v>4140</v>
      </c>
      <c r="C2921" s="139" t="s">
        <v>4150</v>
      </c>
      <c r="D2921" s="139" t="s">
        <v>1294</v>
      </c>
      <c r="E2921" s="139" t="s">
        <v>466</v>
      </c>
      <c r="F2921" s="139" t="s">
        <v>467</v>
      </c>
      <c r="G2921" s="139" t="s">
        <v>2644</v>
      </c>
    </row>
    <row r="2922" spans="1:7">
      <c r="A2922" s="139">
        <v>2921</v>
      </c>
      <c r="B2922" s="139" t="s">
        <v>4140</v>
      </c>
      <c r="C2922" s="139" t="s">
        <v>4150</v>
      </c>
      <c r="D2922" s="139" t="s">
        <v>1294</v>
      </c>
      <c r="E2922" s="139" t="s">
        <v>468</v>
      </c>
      <c r="F2922" s="139" t="s">
        <v>469</v>
      </c>
      <c r="G2922" s="139" t="s">
        <v>470</v>
      </c>
    </row>
    <row r="2923" spans="1:7">
      <c r="A2923" s="139">
        <v>2922</v>
      </c>
      <c r="B2923" s="139" t="s">
        <v>4140</v>
      </c>
      <c r="C2923" s="139" t="s">
        <v>4150</v>
      </c>
      <c r="D2923" s="139" t="s">
        <v>1294</v>
      </c>
      <c r="E2923" s="139" t="s">
        <v>471</v>
      </c>
      <c r="F2923" s="139" t="s">
        <v>472</v>
      </c>
      <c r="G2923" s="139" t="s">
        <v>2644</v>
      </c>
    </row>
    <row r="2924" spans="1:7">
      <c r="A2924" s="139">
        <v>2923</v>
      </c>
      <c r="B2924" s="139" t="s">
        <v>4140</v>
      </c>
      <c r="C2924" s="139" t="s">
        <v>4150</v>
      </c>
      <c r="D2924" s="139" t="s">
        <v>1294</v>
      </c>
      <c r="E2924" s="139" t="s">
        <v>473</v>
      </c>
      <c r="F2924" s="139" t="s">
        <v>474</v>
      </c>
      <c r="G2924" s="139" t="s">
        <v>2661</v>
      </c>
    </row>
    <row r="2925" spans="1:7">
      <c r="A2925" s="139">
        <v>2924</v>
      </c>
      <c r="B2925" s="139" t="s">
        <v>4140</v>
      </c>
      <c r="C2925" s="139" t="s">
        <v>4150</v>
      </c>
      <c r="D2925" s="139" t="s">
        <v>1294</v>
      </c>
      <c r="E2925" s="139" t="s">
        <v>1511</v>
      </c>
      <c r="F2925" s="139" t="s">
        <v>1512</v>
      </c>
      <c r="G2925" s="139" t="s">
        <v>1513</v>
      </c>
    </row>
    <row r="2926" spans="1:7">
      <c r="A2926" s="139">
        <v>2925</v>
      </c>
      <c r="B2926" s="139" t="s">
        <v>4140</v>
      </c>
      <c r="C2926" s="139" t="s">
        <v>4150</v>
      </c>
      <c r="D2926" s="139" t="s">
        <v>1294</v>
      </c>
      <c r="E2926" s="139" t="s">
        <v>475</v>
      </c>
      <c r="F2926" s="139" t="s">
        <v>476</v>
      </c>
      <c r="G2926" s="139" t="s">
        <v>2644</v>
      </c>
    </row>
    <row r="2927" spans="1:7">
      <c r="A2927" s="139">
        <v>2926</v>
      </c>
      <c r="B2927" s="139" t="s">
        <v>4140</v>
      </c>
      <c r="C2927" s="139" t="s">
        <v>4150</v>
      </c>
      <c r="D2927" s="139" t="s">
        <v>1294</v>
      </c>
      <c r="E2927" s="139" t="s">
        <v>477</v>
      </c>
      <c r="F2927" s="139" t="s">
        <v>478</v>
      </c>
      <c r="G2927" s="139" t="s">
        <v>2644</v>
      </c>
    </row>
    <row r="2928" spans="1:7">
      <c r="A2928" s="139">
        <v>2927</v>
      </c>
      <c r="B2928" s="139" t="s">
        <v>4140</v>
      </c>
      <c r="C2928" s="139" t="s">
        <v>4150</v>
      </c>
      <c r="D2928" s="139" t="s">
        <v>1294</v>
      </c>
      <c r="E2928" s="139" t="s">
        <v>479</v>
      </c>
      <c r="F2928" s="139" t="s">
        <v>480</v>
      </c>
      <c r="G2928" s="139" t="s">
        <v>2644</v>
      </c>
    </row>
    <row r="2929" spans="1:7">
      <c r="A2929" s="139">
        <v>2928</v>
      </c>
      <c r="B2929" s="139" t="s">
        <v>4140</v>
      </c>
      <c r="C2929" s="139" t="s">
        <v>4150</v>
      </c>
      <c r="D2929" s="139" t="s">
        <v>1294</v>
      </c>
      <c r="E2929" s="139" t="s">
        <v>481</v>
      </c>
      <c r="F2929" s="139" t="s">
        <v>482</v>
      </c>
      <c r="G2929" s="139" t="s">
        <v>2644</v>
      </c>
    </row>
    <row r="2930" spans="1:7">
      <c r="A2930" s="139">
        <v>2929</v>
      </c>
      <c r="B2930" s="139" t="s">
        <v>4140</v>
      </c>
      <c r="C2930" s="139" t="s">
        <v>4150</v>
      </c>
      <c r="D2930" s="139" t="s">
        <v>1294</v>
      </c>
      <c r="E2930" s="139" t="s">
        <v>420</v>
      </c>
      <c r="F2930" s="139" t="s">
        <v>421</v>
      </c>
      <c r="G2930" s="139" t="s">
        <v>1609</v>
      </c>
    </row>
    <row r="2931" spans="1:7">
      <c r="A2931" s="139">
        <v>2930</v>
      </c>
      <c r="B2931" s="139" t="s">
        <v>4140</v>
      </c>
      <c r="C2931" s="139" t="s">
        <v>4150</v>
      </c>
      <c r="D2931" s="139" t="s">
        <v>1294</v>
      </c>
      <c r="E2931" s="139" t="s">
        <v>483</v>
      </c>
      <c r="F2931" s="139" t="s">
        <v>484</v>
      </c>
      <c r="G2931" s="139" t="s">
        <v>2644</v>
      </c>
    </row>
    <row r="2932" spans="1:7">
      <c r="A2932" s="139">
        <v>2931</v>
      </c>
      <c r="B2932" s="139" t="s">
        <v>4140</v>
      </c>
      <c r="C2932" s="139" t="s">
        <v>4150</v>
      </c>
      <c r="D2932" s="139" t="s">
        <v>1294</v>
      </c>
      <c r="E2932" s="139" t="s">
        <v>2343</v>
      </c>
      <c r="F2932" s="139" t="s">
        <v>1572</v>
      </c>
      <c r="G2932" s="139" t="s">
        <v>2344</v>
      </c>
    </row>
    <row r="2933" spans="1:7">
      <c r="A2933" s="139">
        <v>2932</v>
      </c>
      <c r="B2933" s="139" t="s">
        <v>4140</v>
      </c>
      <c r="C2933" s="139" t="s">
        <v>4150</v>
      </c>
      <c r="D2933" s="139" t="s">
        <v>1294</v>
      </c>
      <c r="E2933" s="139" t="s">
        <v>2359</v>
      </c>
      <c r="F2933" s="139" t="s">
        <v>2004</v>
      </c>
      <c r="G2933" s="139" t="s">
        <v>2360</v>
      </c>
    </row>
    <row r="2934" spans="1:7">
      <c r="A2934" s="139">
        <v>2933</v>
      </c>
      <c r="B2934" s="139" t="s">
        <v>4140</v>
      </c>
      <c r="C2934" s="139" t="s">
        <v>4150</v>
      </c>
      <c r="D2934" s="139" t="s">
        <v>1294</v>
      </c>
      <c r="E2934" s="139" t="s">
        <v>2242</v>
      </c>
      <c r="F2934" s="139" t="s">
        <v>2004</v>
      </c>
      <c r="G2934" s="139" t="s">
        <v>2243</v>
      </c>
    </row>
    <row r="2935" spans="1:7">
      <c r="A2935" s="139">
        <v>2934</v>
      </c>
      <c r="B2935" s="139" t="s">
        <v>4140</v>
      </c>
      <c r="C2935" s="139" t="s">
        <v>1295</v>
      </c>
      <c r="D2935" s="139" t="s">
        <v>1296</v>
      </c>
      <c r="E2935" s="139" t="s">
        <v>485</v>
      </c>
      <c r="F2935" s="139" t="s">
        <v>486</v>
      </c>
      <c r="G2935" s="139" t="s">
        <v>2644</v>
      </c>
    </row>
    <row r="2936" spans="1:7">
      <c r="A2936" s="139">
        <v>2935</v>
      </c>
      <c r="B2936" s="139" t="s">
        <v>4140</v>
      </c>
      <c r="C2936" s="139" t="s">
        <v>1295</v>
      </c>
      <c r="D2936" s="139" t="s">
        <v>1296</v>
      </c>
      <c r="E2936" s="139" t="s">
        <v>1753</v>
      </c>
      <c r="F2936" s="139" t="s">
        <v>1754</v>
      </c>
      <c r="G2936" s="139" t="s">
        <v>1755</v>
      </c>
    </row>
    <row r="2937" spans="1:7">
      <c r="A2937" s="139">
        <v>2936</v>
      </c>
      <c r="B2937" s="139" t="s">
        <v>4140</v>
      </c>
      <c r="C2937" s="139" t="s">
        <v>1295</v>
      </c>
      <c r="D2937" s="139" t="s">
        <v>1296</v>
      </c>
      <c r="E2937" s="139" t="s">
        <v>2642</v>
      </c>
      <c r="F2937" s="139" t="s">
        <v>2643</v>
      </c>
      <c r="G2937" s="139" t="s">
        <v>2644</v>
      </c>
    </row>
    <row r="2938" spans="1:7">
      <c r="A2938" s="139">
        <v>2937</v>
      </c>
      <c r="B2938" s="139" t="s">
        <v>4140</v>
      </c>
      <c r="C2938" s="139" t="s">
        <v>1295</v>
      </c>
      <c r="D2938" s="139" t="s">
        <v>1296</v>
      </c>
      <c r="E2938" s="139" t="s">
        <v>424</v>
      </c>
      <c r="F2938" s="139" t="s">
        <v>425</v>
      </c>
      <c r="G2938" s="139" t="s">
        <v>2644</v>
      </c>
    </row>
    <row r="2939" spans="1:7">
      <c r="A2939" s="139">
        <v>2938</v>
      </c>
      <c r="B2939" s="139" t="s">
        <v>4140</v>
      </c>
      <c r="C2939" s="139" t="s">
        <v>1295</v>
      </c>
      <c r="D2939" s="139" t="s">
        <v>1296</v>
      </c>
      <c r="E2939" s="139" t="s">
        <v>487</v>
      </c>
      <c r="F2939" s="139" t="s">
        <v>488</v>
      </c>
      <c r="G2939" s="139" t="s">
        <v>2644</v>
      </c>
    </row>
    <row r="2940" spans="1:7">
      <c r="A2940" s="139">
        <v>2939</v>
      </c>
      <c r="B2940" s="139" t="s">
        <v>4140</v>
      </c>
      <c r="C2940" s="139" t="s">
        <v>1295</v>
      </c>
      <c r="D2940" s="139" t="s">
        <v>1296</v>
      </c>
      <c r="E2940" s="139" t="s">
        <v>1712</v>
      </c>
      <c r="F2940" s="139" t="s">
        <v>1561</v>
      </c>
      <c r="G2940" s="139" t="s">
        <v>1713</v>
      </c>
    </row>
    <row r="2941" spans="1:7">
      <c r="A2941" s="139">
        <v>2940</v>
      </c>
      <c r="B2941" s="139" t="s">
        <v>4140</v>
      </c>
      <c r="C2941" s="139" t="s">
        <v>1295</v>
      </c>
      <c r="D2941" s="139" t="s">
        <v>1296</v>
      </c>
      <c r="E2941" s="139" t="s">
        <v>1511</v>
      </c>
      <c r="F2941" s="139" t="s">
        <v>1512</v>
      </c>
      <c r="G2941" s="139" t="s">
        <v>1513</v>
      </c>
    </row>
    <row r="2942" spans="1:7">
      <c r="A2942" s="139">
        <v>2941</v>
      </c>
      <c r="B2942" s="139" t="s">
        <v>4140</v>
      </c>
      <c r="C2942" s="139" t="s">
        <v>1295</v>
      </c>
      <c r="D2942" s="139" t="s">
        <v>1296</v>
      </c>
      <c r="E2942" s="139" t="s">
        <v>420</v>
      </c>
      <c r="F2942" s="139" t="s">
        <v>421</v>
      </c>
      <c r="G2942" s="139" t="s">
        <v>1609</v>
      </c>
    </row>
    <row r="2943" spans="1:7">
      <c r="A2943" s="139">
        <v>2942</v>
      </c>
      <c r="B2943" s="139" t="s">
        <v>4140</v>
      </c>
      <c r="C2943" s="139" t="s">
        <v>1295</v>
      </c>
      <c r="D2943" s="139" t="s">
        <v>1296</v>
      </c>
      <c r="E2943" s="139" t="s">
        <v>489</v>
      </c>
      <c r="F2943" s="139" t="s">
        <v>490</v>
      </c>
      <c r="G2943" s="139" t="s">
        <v>2644</v>
      </c>
    </row>
    <row r="2944" spans="1:7">
      <c r="A2944" s="139">
        <v>2943</v>
      </c>
      <c r="B2944" s="139" t="s">
        <v>4140</v>
      </c>
      <c r="C2944" s="139" t="s">
        <v>1295</v>
      </c>
      <c r="D2944" s="139" t="s">
        <v>1296</v>
      </c>
      <c r="E2944" s="139" t="s">
        <v>491</v>
      </c>
      <c r="F2944" s="139" t="s">
        <v>492</v>
      </c>
      <c r="G2944" s="139" t="s">
        <v>2644</v>
      </c>
    </row>
    <row r="2945" spans="1:7">
      <c r="A2945" s="139">
        <v>2944</v>
      </c>
      <c r="B2945" s="139" t="s">
        <v>4140</v>
      </c>
      <c r="C2945" s="139" t="s">
        <v>1295</v>
      </c>
      <c r="D2945" s="139" t="s">
        <v>1296</v>
      </c>
      <c r="E2945" s="139" t="s">
        <v>2343</v>
      </c>
      <c r="F2945" s="139" t="s">
        <v>1572</v>
      </c>
      <c r="G2945" s="139" t="s">
        <v>2344</v>
      </c>
    </row>
    <row r="2946" spans="1:7">
      <c r="A2946" s="139">
        <v>2945</v>
      </c>
      <c r="B2946" s="139" t="s">
        <v>4140</v>
      </c>
      <c r="C2946" s="139" t="s">
        <v>1297</v>
      </c>
      <c r="D2946" s="139" t="s">
        <v>1298</v>
      </c>
      <c r="E2946" s="139" t="s">
        <v>1753</v>
      </c>
      <c r="F2946" s="139" t="s">
        <v>1754</v>
      </c>
      <c r="G2946" s="139" t="s">
        <v>1755</v>
      </c>
    </row>
    <row r="2947" spans="1:7">
      <c r="A2947" s="139">
        <v>2946</v>
      </c>
      <c r="B2947" s="139" t="s">
        <v>4140</v>
      </c>
      <c r="C2947" s="139" t="s">
        <v>1297</v>
      </c>
      <c r="D2947" s="139" t="s">
        <v>1298</v>
      </c>
      <c r="E2947" s="139" t="s">
        <v>2642</v>
      </c>
      <c r="F2947" s="139" t="s">
        <v>2643</v>
      </c>
      <c r="G2947" s="139" t="s">
        <v>2644</v>
      </c>
    </row>
    <row r="2948" spans="1:7">
      <c r="A2948" s="139">
        <v>2947</v>
      </c>
      <c r="B2948" s="139" t="s">
        <v>4140</v>
      </c>
      <c r="C2948" s="139" t="s">
        <v>1297</v>
      </c>
      <c r="D2948" s="139" t="s">
        <v>1298</v>
      </c>
      <c r="E2948" s="139" t="s">
        <v>424</v>
      </c>
      <c r="F2948" s="139" t="s">
        <v>425</v>
      </c>
      <c r="G2948" s="139" t="s">
        <v>2644</v>
      </c>
    </row>
    <row r="2949" spans="1:7">
      <c r="A2949" s="139">
        <v>2948</v>
      </c>
      <c r="B2949" s="139" t="s">
        <v>4140</v>
      </c>
      <c r="C2949" s="139" t="s">
        <v>1297</v>
      </c>
      <c r="D2949" s="139" t="s">
        <v>1298</v>
      </c>
      <c r="E2949" s="139" t="s">
        <v>1712</v>
      </c>
      <c r="F2949" s="139" t="s">
        <v>1561</v>
      </c>
      <c r="G2949" s="139" t="s">
        <v>1713</v>
      </c>
    </row>
    <row r="2950" spans="1:7">
      <c r="A2950" s="139">
        <v>2949</v>
      </c>
      <c r="B2950" s="139" t="s">
        <v>4140</v>
      </c>
      <c r="C2950" s="139" t="s">
        <v>1297</v>
      </c>
      <c r="D2950" s="139" t="s">
        <v>1298</v>
      </c>
      <c r="E2950" s="139" t="s">
        <v>493</v>
      </c>
      <c r="F2950" s="139" t="s">
        <v>494</v>
      </c>
      <c r="G2950" s="139" t="s">
        <v>2644</v>
      </c>
    </row>
    <row r="2951" spans="1:7">
      <c r="A2951" s="139">
        <v>2950</v>
      </c>
      <c r="B2951" s="139" t="s">
        <v>4140</v>
      </c>
      <c r="C2951" s="139" t="s">
        <v>1297</v>
      </c>
      <c r="D2951" s="139" t="s">
        <v>1298</v>
      </c>
      <c r="E2951" s="139" t="s">
        <v>1511</v>
      </c>
      <c r="F2951" s="139" t="s">
        <v>1512</v>
      </c>
      <c r="G2951" s="139" t="s">
        <v>1513</v>
      </c>
    </row>
    <row r="2952" spans="1:7">
      <c r="A2952" s="139">
        <v>2951</v>
      </c>
      <c r="B2952" s="139" t="s">
        <v>4140</v>
      </c>
      <c r="C2952" s="139" t="s">
        <v>1297</v>
      </c>
      <c r="D2952" s="139" t="s">
        <v>1298</v>
      </c>
      <c r="E2952" s="139" t="s">
        <v>420</v>
      </c>
      <c r="F2952" s="139" t="s">
        <v>421</v>
      </c>
      <c r="G2952" s="139" t="s">
        <v>1609</v>
      </c>
    </row>
    <row r="2953" spans="1:7">
      <c r="A2953" s="139">
        <v>2952</v>
      </c>
      <c r="B2953" s="139" t="s">
        <v>4140</v>
      </c>
      <c r="C2953" s="139" t="s">
        <v>1297</v>
      </c>
      <c r="D2953" s="139" t="s">
        <v>1298</v>
      </c>
      <c r="E2953" s="139" t="s">
        <v>2343</v>
      </c>
      <c r="F2953" s="139" t="s">
        <v>1572</v>
      </c>
      <c r="G2953" s="139" t="s">
        <v>2344</v>
      </c>
    </row>
    <row r="2954" spans="1:7">
      <c r="A2954" s="139">
        <v>2953</v>
      </c>
      <c r="B2954" s="139" t="s">
        <v>4140</v>
      </c>
      <c r="C2954" s="139" t="s">
        <v>1299</v>
      </c>
      <c r="D2954" s="139" t="s">
        <v>1300</v>
      </c>
      <c r="E2954" s="139" t="s">
        <v>1753</v>
      </c>
      <c r="F2954" s="139" t="s">
        <v>1754</v>
      </c>
      <c r="G2954" s="139" t="s">
        <v>1755</v>
      </c>
    </row>
    <row r="2955" spans="1:7">
      <c r="A2955" s="139">
        <v>2954</v>
      </c>
      <c r="B2955" s="139" t="s">
        <v>4140</v>
      </c>
      <c r="C2955" s="139" t="s">
        <v>1299</v>
      </c>
      <c r="D2955" s="139" t="s">
        <v>1300</v>
      </c>
      <c r="E2955" s="139" t="s">
        <v>2642</v>
      </c>
      <c r="F2955" s="139" t="s">
        <v>2643</v>
      </c>
      <c r="G2955" s="139" t="s">
        <v>2644</v>
      </c>
    </row>
    <row r="2956" spans="1:7">
      <c r="A2956" s="139">
        <v>2955</v>
      </c>
      <c r="B2956" s="139" t="s">
        <v>4140</v>
      </c>
      <c r="C2956" s="139" t="s">
        <v>1299</v>
      </c>
      <c r="D2956" s="139" t="s">
        <v>1300</v>
      </c>
      <c r="E2956" s="139" t="s">
        <v>424</v>
      </c>
      <c r="F2956" s="139" t="s">
        <v>425</v>
      </c>
      <c r="G2956" s="139" t="s">
        <v>2644</v>
      </c>
    </row>
    <row r="2957" spans="1:7">
      <c r="A2957" s="139">
        <v>2956</v>
      </c>
      <c r="B2957" s="139" t="s">
        <v>4140</v>
      </c>
      <c r="C2957" s="139" t="s">
        <v>1299</v>
      </c>
      <c r="D2957" s="139" t="s">
        <v>1300</v>
      </c>
      <c r="E2957" s="139" t="s">
        <v>1712</v>
      </c>
      <c r="F2957" s="139" t="s">
        <v>1561</v>
      </c>
      <c r="G2957" s="139" t="s">
        <v>1713</v>
      </c>
    </row>
    <row r="2958" spans="1:7">
      <c r="A2958" s="139">
        <v>2957</v>
      </c>
      <c r="B2958" s="139" t="s">
        <v>4140</v>
      </c>
      <c r="C2958" s="139" t="s">
        <v>1299</v>
      </c>
      <c r="D2958" s="139" t="s">
        <v>1300</v>
      </c>
      <c r="E2958" s="139" t="s">
        <v>495</v>
      </c>
      <c r="F2958" s="139" t="s">
        <v>496</v>
      </c>
      <c r="G2958" s="139" t="s">
        <v>497</v>
      </c>
    </row>
    <row r="2959" spans="1:7">
      <c r="A2959" s="139">
        <v>2958</v>
      </c>
      <c r="B2959" s="139" t="s">
        <v>4140</v>
      </c>
      <c r="C2959" s="139" t="s">
        <v>1299</v>
      </c>
      <c r="D2959" s="139" t="s">
        <v>1300</v>
      </c>
      <c r="E2959" s="139" t="s">
        <v>1511</v>
      </c>
      <c r="F2959" s="139" t="s">
        <v>1512</v>
      </c>
      <c r="G2959" s="139" t="s">
        <v>1513</v>
      </c>
    </row>
    <row r="2960" spans="1:7">
      <c r="A2960" s="139">
        <v>2959</v>
      </c>
      <c r="B2960" s="139" t="s">
        <v>4140</v>
      </c>
      <c r="C2960" s="139" t="s">
        <v>1299</v>
      </c>
      <c r="D2960" s="139" t="s">
        <v>1300</v>
      </c>
      <c r="E2960" s="139" t="s">
        <v>420</v>
      </c>
      <c r="F2960" s="139" t="s">
        <v>421</v>
      </c>
      <c r="G2960" s="139" t="s">
        <v>1609</v>
      </c>
    </row>
    <row r="2961" spans="1:7">
      <c r="A2961" s="139">
        <v>2960</v>
      </c>
      <c r="B2961" s="139" t="s">
        <v>4140</v>
      </c>
      <c r="C2961" s="139" t="s">
        <v>1299</v>
      </c>
      <c r="D2961" s="139" t="s">
        <v>1300</v>
      </c>
      <c r="E2961" s="139" t="s">
        <v>2343</v>
      </c>
      <c r="F2961" s="139" t="s">
        <v>1572</v>
      </c>
      <c r="G2961" s="139" t="s">
        <v>2344</v>
      </c>
    </row>
    <row r="2962" spans="1:7">
      <c r="A2962" s="139">
        <v>2961</v>
      </c>
      <c r="B2962" s="139" t="s">
        <v>4140</v>
      </c>
      <c r="C2962" s="139" t="s">
        <v>1301</v>
      </c>
      <c r="D2962" s="139" t="s">
        <v>1302</v>
      </c>
      <c r="E2962" s="139" t="s">
        <v>1753</v>
      </c>
      <c r="F2962" s="139" t="s">
        <v>1754</v>
      </c>
      <c r="G2962" s="139" t="s">
        <v>1755</v>
      </c>
    </row>
    <row r="2963" spans="1:7">
      <c r="A2963" s="139">
        <v>2962</v>
      </c>
      <c r="B2963" s="139" t="s">
        <v>4140</v>
      </c>
      <c r="C2963" s="139" t="s">
        <v>1301</v>
      </c>
      <c r="D2963" s="139" t="s">
        <v>1302</v>
      </c>
      <c r="E2963" s="139" t="s">
        <v>2642</v>
      </c>
      <c r="F2963" s="139" t="s">
        <v>2643</v>
      </c>
      <c r="G2963" s="139" t="s">
        <v>2644</v>
      </c>
    </row>
    <row r="2964" spans="1:7">
      <c r="A2964" s="139">
        <v>2963</v>
      </c>
      <c r="B2964" s="139" t="s">
        <v>4140</v>
      </c>
      <c r="C2964" s="139" t="s">
        <v>1301</v>
      </c>
      <c r="D2964" s="139" t="s">
        <v>1302</v>
      </c>
      <c r="E2964" s="139" t="s">
        <v>424</v>
      </c>
      <c r="F2964" s="139" t="s">
        <v>425</v>
      </c>
      <c r="G2964" s="139" t="s">
        <v>2644</v>
      </c>
    </row>
    <row r="2965" spans="1:7">
      <c r="A2965" s="139">
        <v>2964</v>
      </c>
      <c r="B2965" s="139" t="s">
        <v>4140</v>
      </c>
      <c r="C2965" s="139" t="s">
        <v>1301</v>
      </c>
      <c r="D2965" s="139" t="s">
        <v>1302</v>
      </c>
      <c r="E2965" s="139" t="s">
        <v>1712</v>
      </c>
      <c r="F2965" s="139" t="s">
        <v>1561</v>
      </c>
      <c r="G2965" s="139" t="s">
        <v>1713</v>
      </c>
    </row>
    <row r="2966" spans="1:7">
      <c r="A2966" s="139">
        <v>2965</v>
      </c>
      <c r="B2966" s="139" t="s">
        <v>4140</v>
      </c>
      <c r="C2966" s="139" t="s">
        <v>1301</v>
      </c>
      <c r="D2966" s="139" t="s">
        <v>1302</v>
      </c>
      <c r="E2966" s="139" t="s">
        <v>1511</v>
      </c>
      <c r="F2966" s="139" t="s">
        <v>1512</v>
      </c>
      <c r="G2966" s="139" t="s">
        <v>1513</v>
      </c>
    </row>
    <row r="2967" spans="1:7">
      <c r="A2967" s="139">
        <v>2966</v>
      </c>
      <c r="B2967" s="139" t="s">
        <v>4140</v>
      </c>
      <c r="C2967" s="139" t="s">
        <v>1301</v>
      </c>
      <c r="D2967" s="139" t="s">
        <v>1302</v>
      </c>
      <c r="E2967" s="139" t="s">
        <v>420</v>
      </c>
      <c r="F2967" s="139" t="s">
        <v>421</v>
      </c>
      <c r="G2967" s="139" t="s">
        <v>1609</v>
      </c>
    </row>
    <row r="2968" spans="1:7">
      <c r="A2968" s="139">
        <v>2967</v>
      </c>
      <c r="B2968" s="139" t="s">
        <v>4140</v>
      </c>
      <c r="C2968" s="139" t="s">
        <v>1301</v>
      </c>
      <c r="D2968" s="139" t="s">
        <v>1302</v>
      </c>
      <c r="E2968" s="139" t="s">
        <v>2343</v>
      </c>
      <c r="F2968" s="139" t="s">
        <v>1572</v>
      </c>
      <c r="G2968" s="139" t="s">
        <v>2344</v>
      </c>
    </row>
    <row r="2969" spans="1:7">
      <c r="A2969" s="139">
        <v>2968</v>
      </c>
      <c r="B2969" s="139" t="s">
        <v>4140</v>
      </c>
      <c r="C2969" s="139" t="s">
        <v>1303</v>
      </c>
      <c r="D2969" s="139" t="s">
        <v>1304</v>
      </c>
      <c r="E2969" s="139" t="s">
        <v>1753</v>
      </c>
      <c r="F2969" s="139" t="s">
        <v>1754</v>
      </c>
      <c r="G2969" s="139" t="s">
        <v>1755</v>
      </c>
    </row>
    <row r="2970" spans="1:7">
      <c r="A2970" s="139">
        <v>2969</v>
      </c>
      <c r="B2970" s="139" t="s">
        <v>4140</v>
      </c>
      <c r="C2970" s="139" t="s">
        <v>1303</v>
      </c>
      <c r="D2970" s="139" t="s">
        <v>1304</v>
      </c>
      <c r="E2970" s="139" t="s">
        <v>2642</v>
      </c>
      <c r="F2970" s="139" t="s">
        <v>2643</v>
      </c>
      <c r="G2970" s="139" t="s">
        <v>2644</v>
      </c>
    </row>
    <row r="2971" spans="1:7">
      <c r="A2971" s="139">
        <v>2970</v>
      </c>
      <c r="B2971" s="139" t="s">
        <v>4140</v>
      </c>
      <c r="C2971" s="139" t="s">
        <v>1303</v>
      </c>
      <c r="D2971" s="139" t="s">
        <v>1304</v>
      </c>
      <c r="E2971" s="139" t="s">
        <v>424</v>
      </c>
      <c r="F2971" s="139" t="s">
        <v>425</v>
      </c>
      <c r="G2971" s="139" t="s">
        <v>2644</v>
      </c>
    </row>
    <row r="2972" spans="1:7">
      <c r="A2972" s="139">
        <v>2971</v>
      </c>
      <c r="B2972" s="139" t="s">
        <v>4140</v>
      </c>
      <c r="C2972" s="139" t="s">
        <v>1303</v>
      </c>
      <c r="D2972" s="139" t="s">
        <v>1304</v>
      </c>
      <c r="E2972" s="139" t="s">
        <v>1712</v>
      </c>
      <c r="F2972" s="139" t="s">
        <v>1561</v>
      </c>
      <c r="G2972" s="139" t="s">
        <v>1713</v>
      </c>
    </row>
    <row r="2973" spans="1:7">
      <c r="A2973" s="139">
        <v>2972</v>
      </c>
      <c r="B2973" s="139" t="s">
        <v>4140</v>
      </c>
      <c r="C2973" s="139" t="s">
        <v>1303</v>
      </c>
      <c r="D2973" s="139" t="s">
        <v>1304</v>
      </c>
      <c r="E2973" s="139" t="s">
        <v>1511</v>
      </c>
      <c r="F2973" s="139" t="s">
        <v>1512</v>
      </c>
      <c r="G2973" s="139" t="s">
        <v>1513</v>
      </c>
    </row>
    <row r="2974" spans="1:7">
      <c r="A2974" s="139">
        <v>2973</v>
      </c>
      <c r="B2974" s="139" t="s">
        <v>4140</v>
      </c>
      <c r="C2974" s="139" t="s">
        <v>1303</v>
      </c>
      <c r="D2974" s="139" t="s">
        <v>1304</v>
      </c>
      <c r="E2974" s="139" t="s">
        <v>420</v>
      </c>
      <c r="F2974" s="139" t="s">
        <v>421</v>
      </c>
      <c r="G2974" s="139" t="s">
        <v>1609</v>
      </c>
    </row>
    <row r="2975" spans="1:7">
      <c r="A2975" s="139">
        <v>2974</v>
      </c>
      <c r="B2975" s="139" t="s">
        <v>4140</v>
      </c>
      <c r="C2975" s="139" t="s">
        <v>1303</v>
      </c>
      <c r="D2975" s="139" t="s">
        <v>1304</v>
      </c>
      <c r="E2975" s="139" t="s">
        <v>2343</v>
      </c>
      <c r="F2975" s="139" t="s">
        <v>1572</v>
      </c>
      <c r="G2975" s="139" t="s">
        <v>2344</v>
      </c>
    </row>
    <row r="2976" spans="1:7">
      <c r="A2976" s="139">
        <v>2975</v>
      </c>
      <c r="B2976" s="139" t="s">
        <v>1305</v>
      </c>
      <c r="C2976" s="139" t="s">
        <v>1307</v>
      </c>
      <c r="D2976" s="139" t="s">
        <v>1306</v>
      </c>
      <c r="E2976" s="139" t="s">
        <v>498</v>
      </c>
      <c r="F2976" s="139" t="s">
        <v>499</v>
      </c>
      <c r="G2976" s="139" t="s">
        <v>1758</v>
      </c>
    </row>
    <row r="2977" spans="1:7">
      <c r="A2977" s="139">
        <v>2976</v>
      </c>
      <c r="B2977" s="139" t="s">
        <v>1305</v>
      </c>
      <c r="C2977" s="139" t="s">
        <v>1307</v>
      </c>
      <c r="D2977" s="139" t="s">
        <v>1306</v>
      </c>
      <c r="E2977" s="139" t="s">
        <v>1511</v>
      </c>
      <c r="F2977" s="139" t="s">
        <v>1512</v>
      </c>
      <c r="G2977" s="139" t="s">
        <v>1513</v>
      </c>
    </row>
    <row r="2978" spans="1:7">
      <c r="A2978" s="139">
        <v>2977</v>
      </c>
      <c r="B2978" s="139" t="s">
        <v>1305</v>
      </c>
      <c r="C2978" s="139" t="s">
        <v>1305</v>
      </c>
      <c r="D2978" s="139" t="s">
        <v>1306</v>
      </c>
      <c r="E2978" s="139" t="s">
        <v>1511</v>
      </c>
      <c r="F2978" s="139" t="s">
        <v>1512</v>
      </c>
      <c r="G2978" s="139" t="s">
        <v>1513</v>
      </c>
    </row>
    <row r="2979" spans="1:7">
      <c r="A2979" s="139">
        <v>2978</v>
      </c>
      <c r="B2979" s="139" t="s">
        <v>1308</v>
      </c>
      <c r="C2979" s="139" t="s">
        <v>1310</v>
      </c>
      <c r="D2979" s="139" t="s">
        <v>1309</v>
      </c>
      <c r="E2979" s="139" t="s">
        <v>500</v>
      </c>
      <c r="F2979" s="139" t="s">
        <v>501</v>
      </c>
      <c r="G2979" s="139" t="s">
        <v>497</v>
      </c>
    </row>
    <row r="2980" spans="1:7">
      <c r="A2980" s="139">
        <v>2979</v>
      </c>
      <c r="B2980" s="139" t="s">
        <v>1308</v>
      </c>
      <c r="C2980" s="139" t="s">
        <v>1310</v>
      </c>
      <c r="D2980" s="139" t="s">
        <v>1309</v>
      </c>
      <c r="E2980" s="139" t="s">
        <v>502</v>
      </c>
      <c r="F2980" s="139" t="s">
        <v>503</v>
      </c>
      <c r="G2980" s="139" t="s">
        <v>497</v>
      </c>
    </row>
    <row r="2981" spans="1:7">
      <c r="A2981" s="139">
        <v>2980</v>
      </c>
      <c r="B2981" s="139" t="s">
        <v>1308</v>
      </c>
      <c r="C2981" s="139" t="s">
        <v>1310</v>
      </c>
      <c r="D2981" s="139" t="s">
        <v>1309</v>
      </c>
      <c r="E2981" s="139" t="s">
        <v>2430</v>
      </c>
      <c r="F2981" s="139" t="s">
        <v>2431</v>
      </c>
      <c r="G2981" s="139" t="s">
        <v>2432</v>
      </c>
    </row>
    <row r="2982" spans="1:7">
      <c r="A2982" s="139">
        <v>2981</v>
      </c>
      <c r="B2982" s="139" t="s">
        <v>1308</v>
      </c>
      <c r="C2982" s="139" t="s">
        <v>1310</v>
      </c>
      <c r="D2982" s="139" t="s">
        <v>1309</v>
      </c>
      <c r="E2982" s="139" t="s">
        <v>2254</v>
      </c>
      <c r="F2982" s="139" t="s">
        <v>2255</v>
      </c>
      <c r="G2982" s="139" t="s">
        <v>2256</v>
      </c>
    </row>
    <row r="2983" spans="1:7">
      <c r="A2983" s="139">
        <v>2982</v>
      </c>
      <c r="B2983" s="139" t="s">
        <v>1308</v>
      </c>
      <c r="C2983" s="139" t="s">
        <v>1310</v>
      </c>
      <c r="D2983" s="139" t="s">
        <v>1309</v>
      </c>
      <c r="E2983" s="139" t="s">
        <v>504</v>
      </c>
      <c r="F2983" s="139" t="s">
        <v>505</v>
      </c>
      <c r="G2983" s="139" t="s">
        <v>497</v>
      </c>
    </row>
    <row r="2984" spans="1:7">
      <c r="A2984" s="139">
        <v>2983</v>
      </c>
      <c r="B2984" s="139" t="s">
        <v>1308</v>
      </c>
      <c r="C2984" s="139" t="s">
        <v>1310</v>
      </c>
      <c r="D2984" s="139" t="s">
        <v>1309</v>
      </c>
      <c r="E2984" s="139" t="s">
        <v>506</v>
      </c>
      <c r="F2984" s="139" t="s">
        <v>507</v>
      </c>
      <c r="G2984" s="139" t="s">
        <v>497</v>
      </c>
    </row>
    <row r="2985" spans="1:7">
      <c r="A2985" s="139">
        <v>2984</v>
      </c>
      <c r="B2985" s="139" t="s">
        <v>1308</v>
      </c>
      <c r="C2985" s="139" t="s">
        <v>1310</v>
      </c>
      <c r="D2985" s="139" t="s">
        <v>1309</v>
      </c>
      <c r="E2985" s="139" t="s">
        <v>508</v>
      </c>
      <c r="F2985" s="139" t="s">
        <v>509</v>
      </c>
      <c r="G2985" s="139" t="s">
        <v>497</v>
      </c>
    </row>
    <row r="2986" spans="1:7">
      <c r="A2986" s="139">
        <v>2985</v>
      </c>
      <c r="B2986" s="139" t="s">
        <v>1308</v>
      </c>
      <c r="C2986" s="139" t="s">
        <v>1310</v>
      </c>
      <c r="D2986" s="139" t="s">
        <v>1309</v>
      </c>
      <c r="E2986" s="139" t="s">
        <v>510</v>
      </c>
      <c r="F2986" s="139" t="s">
        <v>511</v>
      </c>
      <c r="G2986" s="139" t="s">
        <v>512</v>
      </c>
    </row>
    <row r="2987" spans="1:7">
      <c r="A2987" s="139">
        <v>2986</v>
      </c>
      <c r="B2987" s="139" t="s">
        <v>1308</v>
      </c>
      <c r="C2987" s="139" t="s">
        <v>1310</v>
      </c>
      <c r="D2987" s="139" t="s">
        <v>1309</v>
      </c>
      <c r="E2987" s="139" t="s">
        <v>1712</v>
      </c>
      <c r="F2987" s="139" t="s">
        <v>1561</v>
      </c>
      <c r="G2987" s="139" t="s">
        <v>1713</v>
      </c>
    </row>
    <row r="2988" spans="1:7">
      <c r="A2988" s="139">
        <v>2987</v>
      </c>
      <c r="B2988" s="139" t="s">
        <v>1308</v>
      </c>
      <c r="C2988" s="139" t="s">
        <v>1310</v>
      </c>
      <c r="D2988" s="139" t="s">
        <v>1309</v>
      </c>
      <c r="E2988" s="139" t="s">
        <v>1560</v>
      </c>
      <c r="F2988" s="139" t="s">
        <v>1561</v>
      </c>
      <c r="G2988" s="139" t="s">
        <v>1562</v>
      </c>
    </row>
    <row r="2989" spans="1:7">
      <c r="A2989" s="139">
        <v>2988</v>
      </c>
      <c r="B2989" s="139" t="s">
        <v>1308</v>
      </c>
      <c r="C2989" s="139" t="s">
        <v>1310</v>
      </c>
      <c r="D2989" s="139" t="s">
        <v>1309</v>
      </c>
      <c r="E2989" s="139" t="s">
        <v>513</v>
      </c>
      <c r="F2989" s="139" t="s">
        <v>514</v>
      </c>
      <c r="G2989" s="139" t="s">
        <v>1568</v>
      </c>
    </row>
    <row r="2990" spans="1:7">
      <c r="A2990" s="139">
        <v>2989</v>
      </c>
      <c r="B2990" s="139" t="s">
        <v>1308</v>
      </c>
      <c r="C2990" s="139" t="s">
        <v>1310</v>
      </c>
      <c r="D2990" s="139" t="s">
        <v>1309</v>
      </c>
      <c r="E2990" s="139" t="s">
        <v>515</v>
      </c>
      <c r="F2990" s="139" t="s">
        <v>516</v>
      </c>
      <c r="G2990" s="139" t="s">
        <v>517</v>
      </c>
    </row>
    <row r="2991" spans="1:7">
      <c r="A2991" s="139">
        <v>2990</v>
      </c>
      <c r="B2991" s="139" t="s">
        <v>1308</v>
      </c>
      <c r="C2991" s="139" t="s">
        <v>1310</v>
      </c>
      <c r="D2991" s="139" t="s">
        <v>1309</v>
      </c>
      <c r="E2991" s="139" t="s">
        <v>518</v>
      </c>
      <c r="F2991" s="139" t="s">
        <v>519</v>
      </c>
      <c r="G2991" s="139" t="s">
        <v>497</v>
      </c>
    </row>
    <row r="2992" spans="1:7">
      <c r="A2992" s="139">
        <v>2991</v>
      </c>
      <c r="B2992" s="139" t="s">
        <v>1308</v>
      </c>
      <c r="C2992" s="139" t="s">
        <v>1310</v>
      </c>
      <c r="D2992" s="139" t="s">
        <v>1309</v>
      </c>
      <c r="E2992" s="139" t="s">
        <v>520</v>
      </c>
      <c r="F2992" s="139" t="s">
        <v>521</v>
      </c>
      <c r="G2992" s="139" t="s">
        <v>497</v>
      </c>
    </row>
    <row r="2993" spans="1:7">
      <c r="A2993" s="139">
        <v>2992</v>
      </c>
      <c r="B2993" s="139" t="s">
        <v>1308</v>
      </c>
      <c r="C2993" s="139" t="s">
        <v>1310</v>
      </c>
      <c r="D2993" s="139" t="s">
        <v>1309</v>
      </c>
      <c r="E2993" s="139" t="s">
        <v>522</v>
      </c>
      <c r="F2993" s="139" t="s">
        <v>523</v>
      </c>
      <c r="G2993" s="139" t="s">
        <v>497</v>
      </c>
    </row>
    <row r="2994" spans="1:7">
      <c r="A2994" s="139">
        <v>2993</v>
      </c>
      <c r="B2994" s="139" t="s">
        <v>1308</v>
      </c>
      <c r="C2994" s="139" t="s">
        <v>1310</v>
      </c>
      <c r="D2994" s="139" t="s">
        <v>1309</v>
      </c>
      <c r="E2994" s="139" t="s">
        <v>524</v>
      </c>
      <c r="F2994" s="139" t="s">
        <v>525</v>
      </c>
      <c r="G2994" s="139" t="s">
        <v>497</v>
      </c>
    </row>
    <row r="2995" spans="1:7">
      <c r="A2995" s="139">
        <v>2994</v>
      </c>
      <c r="B2995" s="139" t="s">
        <v>1308</v>
      </c>
      <c r="C2995" s="139" t="s">
        <v>1310</v>
      </c>
      <c r="D2995" s="139" t="s">
        <v>1309</v>
      </c>
      <c r="E2995" s="139" t="s">
        <v>526</v>
      </c>
      <c r="F2995" s="139" t="s">
        <v>527</v>
      </c>
      <c r="G2995" s="139" t="s">
        <v>497</v>
      </c>
    </row>
    <row r="2996" spans="1:7">
      <c r="A2996" s="139">
        <v>2995</v>
      </c>
      <c r="B2996" s="139" t="s">
        <v>1308</v>
      </c>
      <c r="C2996" s="139" t="s">
        <v>1310</v>
      </c>
      <c r="D2996" s="139" t="s">
        <v>1309</v>
      </c>
      <c r="E2996" s="139" t="s">
        <v>2396</v>
      </c>
      <c r="F2996" s="139" t="s">
        <v>2397</v>
      </c>
      <c r="G2996" s="139" t="s">
        <v>1543</v>
      </c>
    </row>
    <row r="2997" spans="1:7">
      <c r="A2997" s="139">
        <v>2996</v>
      </c>
      <c r="B2997" s="139" t="s">
        <v>1308</v>
      </c>
      <c r="C2997" s="139" t="s">
        <v>1310</v>
      </c>
      <c r="D2997" s="139" t="s">
        <v>1309</v>
      </c>
      <c r="E2997" s="139" t="s">
        <v>528</v>
      </c>
      <c r="F2997" s="139" t="s">
        <v>529</v>
      </c>
      <c r="G2997" s="139" t="s">
        <v>497</v>
      </c>
    </row>
    <row r="2998" spans="1:7">
      <c r="A2998" s="139">
        <v>2997</v>
      </c>
      <c r="B2998" s="139" t="s">
        <v>1308</v>
      </c>
      <c r="C2998" s="139" t="s">
        <v>1310</v>
      </c>
      <c r="D2998" s="139" t="s">
        <v>1309</v>
      </c>
      <c r="E2998" s="139" t="s">
        <v>530</v>
      </c>
      <c r="F2998" s="139" t="s">
        <v>531</v>
      </c>
      <c r="G2998" s="139" t="s">
        <v>497</v>
      </c>
    </row>
    <row r="2999" spans="1:7">
      <c r="A2999" s="139">
        <v>2998</v>
      </c>
      <c r="B2999" s="139" t="s">
        <v>1308</v>
      </c>
      <c r="C2999" s="139" t="s">
        <v>1310</v>
      </c>
      <c r="D2999" s="139" t="s">
        <v>1309</v>
      </c>
      <c r="E2999" s="139" t="s">
        <v>532</v>
      </c>
      <c r="F2999" s="139" t="s">
        <v>533</v>
      </c>
      <c r="G2999" s="139" t="s">
        <v>517</v>
      </c>
    </row>
    <row r="3000" spans="1:7">
      <c r="A3000" s="139">
        <v>2999</v>
      </c>
      <c r="B3000" s="139" t="s">
        <v>1308</v>
      </c>
      <c r="C3000" s="139" t="s">
        <v>1310</v>
      </c>
      <c r="D3000" s="139" t="s">
        <v>1309</v>
      </c>
      <c r="E3000" s="139" t="s">
        <v>534</v>
      </c>
      <c r="F3000" s="139" t="s">
        <v>535</v>
      </c>
      <c r="G3000" s="139" t="s">
        <v>497</v>
      </c>
    </row>
    <row r="3001" spans="1:7">
      <c r="A3001" s="139">
        <v>3000</v>
      </c>
      <c r="B3001" s="139" t="s">
        <v>1308</v>
      </c>
      <c r="C3001" s="139" t="s">
        <v>1310</v>
      </c>
      <c r="D3001" s="139" t="s">
        <v>1309</v>
      </c>
      <c r="E3001" s="139" t="s">
        <v>1511</v>
      </c>
      <c r="F3001" s="139" t="s">
        <v>1512</v>
      </c>
      <c r="G3001" s="139" t="s">
        <v>1513</v>
      </c>
    </row>
    <row r="3002" spans="1:7">
      <c r="A3002" s="139">
        <v>3001</v>
      </c>
      <c r="B3002" s="139" t="s">
        <v>1308</v>
      </c>
      <c r="C3002" s="139" t="s">
        <v>1310</v>
      </c>
      <c r="D3002" s="139" t="s">
        <v>1309</v>
      </c>
      <c r="E3002" s="139" t="s">
        <v>536</v>
      </c>
      <c r="F3002" s="139" t="s">
        <v>537</v>
      </c>
      <c r="G3002" s="139" t="s">
        <v>497</v>
      </c>
    </row>
    <row r="3003" spans="1:7">
      <c r="A3003" s="139">
        <v>3002</v>
      </c>
      <c r="B3003" s="139" t="s">
        <v>1308</v>
      </c>
      <c r="C3003" s="139" t="s">
        <v>1310</v>
      </c>
      <c r="D3003" s="139" t="s">
        <v>1309</v>
      </c>
      <c r="E3003" s="139" t="s">
        <v>538</v>
      </c>
      <c r="F3003" s="139" t="s">
        <v>539</v>
      </c>
      <c r="G3003" s="139" t="s">
        <v>540</v>
      </c>
    </row>
    <row r="3004" spans="1:7">
      <c r="A3004" s="139">
        <v>3003</v>
      </c>
      <c r="B3004" s="139" t="s">
        <v>1308</v>
      </c>
      <c r="C3004" s="139" t="s">
        <v>1310</v>
      </c>
      <c r="D3004" s="139" t="s">
        <v>1309</v>
      </c>
      <c r="E3004" s="139" t="s">
        <v>1983</v>
      </c>
      <c r="F3004" s="139" t="s">
        <v>1984</v>
      </c>
      <c r="G3004" s="139" t="s">
        <v>1980</v>
      </c>
    </row>
    <row r="3005" spans="1:7">
      <c r="A3005" s="139">
        <v>3004</v>
      </c>
      <c r="B3005" s="139" t="s">
        <v>1308</v>
      </c>
      <c r="C3005" s="139" t="s">
        <v>1310</v>
      </c>
      <c r="D3005" s="139" t="s">
        <v>1309</v>
      </c>
      <c r="E3005" s="139" t="s">
        <v>541</v>
      </c>
      <c r="F3005" s="139" t="s">
        <v>542</v>
      </c>
      <c r="G3005" s="139" t="s">
        <v>497</v>
      </c>
    </row>
    <row r="3006" spans="1:7">
      <c r="A3006" s="139">
        <v>3005</v>
      </c>
      <c r="B3006" s="139" t="s">
        <v>1308</v>
      </c>
      <c r="C3006" s="139" t="s">
        <v>1310</v>
      </c>
      <c r="D3006" s="139" t="s">
        <v>1309</v>
      </c>
      <c r="E3006" s="139" t="s">
        <v>543</v>
      </c>
      <c r="F3006" s="139" t="s">
        <v>544</v>
      </c>
      <c r="G3006" s="139" t="s">
        <v>497</v>
      </c>
    </row>
    <row r="3007" spans="1:7">
      <c r="A3007" s="139">
        <v>3006</v>
      </c>
      <c r="B3007" s="139" t="s">
        <v>1308</v>
      </c>
      <c r="C3007" s="139" t="s">
        <v>1310</v>
      </c>
      <c r="D3007" s="139" t="s">
        <v>1309</v>
      </c>
      <c r="E3007" s="139" t="s">
        <v>545</v>
      </c>
      <c r="F3007" s="139" t="s">
        <v>546</v>
      </c>
      <c r="G3007" s="139" t="s">
        <v>1612</v>
      </c>
    </row>
    <row r="3008" spans="1:7">
      <c r="A3008" s="139">
        <v>3007</v>
      </c>
      <c r="B3008" s="139" t="s">
        <v>1308</v>
      </c>
      <c r="C3008" s="139" t="s">
        <v>1310</v>
      </c>
      <c r="D3008" s="139" t="s">
        <v>1309</v>
      </c>
      <c r="E3008" s="139" t="s">
        <v>547</v>
      </c>
      <c r="F3008" s="139" t="s">
        <v>548</v>
      </c>
      <c r="G3008" s="139" t="s">
        <v>497</v>
      </c>
    </row>
    <row r="3009" spans="1:7">
      <c r="A3009" s="139">
        <v>3008</v>
      </c>
      <c r="B3009" s="139" t="s">
        <v>1308</v>
      </c>
      <c r="C3009" s="139" t="s">
        <v>1310</v>
      </c>
      <c r="D3009" s="139" t="s">
        <v>1309</v>
      </c>
      <c r="E3009" s="139" t="s">
        <v>549</v>
      </c>
      <c r="F3009" s="139" t="s">
        <v>550</v>
      </c>
      <c r="G3009" s="139" t="s">
        <v>551</v>
      </c>
    </row>
    <row r="3010" spans="1:7">
      <c r="A3010" s="139">
        <v>3009</v>
      </c>
      <c r="B3010" s="139" t="s">
        <v>1308</v>
      </c>
      <c r="C3010" s="139" t="s">
        <v>1310</v>
      </c>
      <c r="D3010" s="139" t="s">
        <v>1309</v>
      </c>
      <c r="E3010" s="139" t="s">
        <v>1761</v>
      </c>
      <c r="F3010" s="139" t="s">
        <v>1762</v>
      </c>
      <c r="G3010" s="139" t="s">
        <v>1763</v>
      </c>
    </row>
    <row r="3011" spans="1:7">
      <c r="A3011" s="139">
        <v>3010</v>
      </c>
      <c r="B3011" s="139" t="s">
        <v>1308</v>
      </c>
      <c r="C3011" s="139" t="s">
        <v>1310</v>
      </c>
      <c r="D3011" s="139" t="s">
        <v>1309</v>
      </c>
      <c r="E3011" s="139" t="s">
        <v>552</v>
      </c>
      <c r="F3011" s="139" t="s">
        <v>553</v>
      </c>
      <c r="G3011" s="139" t="s">
        <v>497</v>
      </c>
    </row>
    <row r="3012" spans="1:7">
      <c r="A3012" s="139">
        <v>3011</v>
      </c>
      <c r="B3012" s="139" t="s">
        <v>1308</v>
      </c>
      <c r="C3012" s="139" t="s">
        <v>1310</v>
      </c>
      <c r="D3012" s="139" t="s">
        <v>1309</v>
      </c>
      <c r="E3012" s="139" t="s">
        <v>554</v>
      </c>
      <c r="F3012" s="139" t="s">
        <v>555</v>
      </c>
      <c r="G3012" s="139" t="s">
        <v>497</v>
      </c>
    </row>
    <row r="3013" spans="1:7">
      <c r="A3013" s="139">
        <v>3012</v>
      </c>
      <c r="B3013" s="139" t="s">
        <v>1308</v>
      </c>
      <c r="C3013" s="139" t="s">
        <v>1310</v>
      </c>
      <c r="D3013" s="139" t="s">
        <v>1309</v>
      </c>
      <c r="E3013" s="139" t="s">
        <v>556</v>
      </c>
      <c r="F3013" s="139" t="s">
        <v>557</v>
      </c>
      <c r="G3013" s="139" t="s">
        <v>497</v>
      </c>
    </row>
    <row r="3014" spans="1:7">
      <c r="A3014" s="139">
        <v>3013</v>
      </c>
      <c r="B3014" s="139" t="s">
        <v>1308</v>
      </c>
      <c r="C3014" s="139" t="s">
        <v>1310</v>
      </c>
      <c r="D3014" s="139" t="s">
        <v>1309</v>
      </c>
      <c r="E3014" s="139" t="s">
        <v>2507</v>
      </c>
      <c r="F3014" s="139" t="s">
        <v>2508</v>
      </c>
      <c r="G3014" s="139" t="s">
        <v>2510</v>
      </c>
    </row>
    <row r="3015" spans="1:7">
      <c r="A3015" s="139">
        <v>3014</v>
      </c>
      <c r="B3015" s="139" t="s">
        <v>1308</v>
      </c>
      <c r="C3015" s="139" t="s">
        <v>1308</v>
      </c>
      <c r="D3015" s="139" t="s">
        <v>1309</v>
      </c>
      <c r="E3015" s="139" t="s">
        <v>1511</v>
      </c>
      <c r="F3015" s="139" t="s">
        <v>1512</v>
      </c>
      <c r="G3015" s="139" t="s">
        <v>1513</v>
      </c>
    </row>
    <row r="3016" spans="1:7">
      <c r="A3016" s="139">
        <v>3015</v>
      </c>
      <c r="B3016" s="139" t="s">
        <v>1308</v>
      </c>
      <c r="C3016" s="139" t="s">
        <v>1308</v>
      </c>
      <c r="D3016" s="139" t="s">
        <v>1309</v>
      </c>
      <c r="E3016" s="139" t="s">
        <v>1983</v>
      </c>
      <c r="F3016" s="139" t="s">
        <v>1984</v>
      </c>
      <c r="G3016" s="139" t="s">
        <v>1980</v>
      </c>
    </row>
    <row r="3017" spans="1:7">
      <c r="A3017" s="139">
        <v>3016</v>
      </c>
      <c r="B3017" s="139" t="s">
        <v>1311</v>
      </c>
      <c r="C3017" s="139" t="s">
        <v>1313</v>
      </c>
      <c r="D3017" s="139" t="s">
        <v>1312</v>
      </c>
      <c r="E3017" s="139" t="s">
        <v>558</v>
      </c>
      <c r="F3017" s="139" t="s">
        <v>559</v>
      </c>
      <c r="G3017" s="139" t="s">
        <v>2067</v>
      </c>
    </row>
    <row r="3018" spans="1:7">
      <c r="A3018" s="139">
        <v>3017</v>
      </c>
      <c r="B3018" s="139" t="s">
        <v>1311</v>
      </c>
      <c r="C3018" s="139" t="s">
        <v>1313</v>
      </c>
      <c r="D3018" s="139" t="s">
        <v>1312</v>
      </c>
      <c r="E3018" s="139" t="s">
        <v>2311</v>
      </c>
      <c r="F3018" s="139" t="s">
        <v>1762</v>
      </c>
      <c r="G3018" s="139" t="s">
        <v>2312</v>
      </c>
    </row>
    <row r="3019" spans="1:7">
      <c r="A3019" s="139">
        <v>3018</v>
      </c>
      <c r="B3019" s="139" t="s">
        <v>1311</v>
      </c>
      <c r="C3019" s="139" t="s">
        <v>1313</v>
      </c>
      <c r="D3019" s="139" t="s">
        <v>1312</v>
      </c>
      <c r="E3019" s="139" t="s">
        <v>560</v>
      </c>
      <c r="F3019" s="139" t="s">
        <v>561</v>
      </c>
      <c r="G3019" s="139" t="s">
        <v>1568</v>
      </c>
    </row>
    <row r="3020" spans="1:7">
      <c r="A3020" s="139">
        <v>3019</v>
      </c>
      <c r="B3020" s="139" t="s">
        <v>1311</v>
      </c>
      <c r="C3020" s="139" t="s">
        <v>1313</v>
      </c>
      <c r="D3020" s="139" t="s">
        <v>1312</v>
      </c>
      <c r="E3020" s="139" t="s">
        <v>1560</v>
      </c>
      <c r="F3020" s="139" t="s">
        <v>1561</v>
      </c>
      <c r="G3020" s="139" t="s">
        <v>1562</v>
      </c>
    </row>
    <row r="3021" spans="1:7">
      <c r="A3021" s="139">
        <v>3020</v>
      </c>
      <c r="B3021" s="139" t="s">
        <v>1311</v>
      </c>
      <c r="C3021" s="139" t="s">
        <v>1313</v>
      </c>
      <c r="D3021" s="139" t="s">
        <v>1312</v>
      </c>
      <c r="E3021" s="139" t="s">
        <v>562</v>
      </c>
      <c r="F3021" s="139" t="s">
        <v>563</v>
      </c>
      <c r="G3021" s="139" t="s">
        <v>564</v>
      </c>
    </row>
    <row r="3022" spans="1:7">
      <c r="A3022" s="139">
        <v>3021</v>
      </c>
      <c r="B3022" s="139" t="s">
        <v>1311</v>
      </c>
      <c r="C3022" s="139" t="s">
        <v>1313</v>
      </c>
      <c r="D3022" s="139" t="s">
        <v>1312</v>
      </c>
      <c r="E3022" s="139" t="s">
        <v>1511</v>
      </c>
      <c r="F3022" s="139" t="s">
        <v>1512</v>
      </c>
      <c r="G3022" s="139" t="s">
        <v>1513</v>
      </c>
    </row>
    <row r="3023" spans="1:7">
      <c r="A3023" s="139">
        <v>3022</v>
      </c>
      <c r="B3023" s="139" t="s">
        <v>1311</v>
      </c>
      <c r="C3023" s="139" t="s">
        <v>1313</v>
      </c>
      <c r="D3023" s="139" t="s">
        <v>1312</v>
      </c>
      <c r="E3023" s="139" t="s">
        <v>1761</v>
      </c>
      <c r="F3023" s="139" t="s">
        <v>1762</v>
      </c>
      <c r="G3023" s="139" t="s">
        <v>1763</v>
      </c>
    </row>
    <row r="3024" spans="1:7">
      <c r="A3024" s="139">
        <v>3023</v>
      </c>
      <c r="B3024" s="139" t="s">
        <v>1311</v>
      </c>
      <c r="C3024" s="139" t="s">
        <v>1313</v>
      </c>
      <c r="D3024" s="139" t="s">
        <v>1312</v>
      </c>
      <c r="E3024" s="139" t="s">
        <v>2065</v>
      </c>
      <c r="F3024" s="139" t="s">
        <v>2066</v>
      </c>
      <c r="G3024" s="139" t="s">
        <v>2067</v>
      </c>
    </row>
    <row r="3025" spans="1:7">
      <c r="A3025" s="139">
        <v>3024</v>
      </c>
      <c r="B3025" s="139" t="s">
        <v>1311</v>
      </c>
      <c r="C3025" s="139" t="s">
        <v>1313</v>
      </c>
      <c r="D3025" s="139" t="s">
        <v>1312</v>
      </c>
      <c r="E3025" s="139" t="s">
        <v>565</v>
      </c>
      <c r="F3025" s="139" t="s">
        <v>566</v>
      </c>
      <c r="G3025" s="139" t="s">
        <v>567</v>
      </c>
    </row>
    <row r="3026" spans="1:7">
      <c r="A3026" s="139">
        <v>3025</v>
      </c>
      <c r="B3026" s="139" t="s">
        <v>1311</v>
      </c>
      <c r="C3026" s="139" t="s">
        <v>1313</v>
      </c>
      <c r="D3026" s="139" t="s">
        <v>1312</v>
      </c>
      <c r="E3026" s="139" t="s">
        <v>2086</v>
      </c>
      <c r="F3026" s="139" t="s">
        <v>2004</v>
      </c>
      <c r="G3026" s="139" t="s">
        <v>2087</v>
      </c>
    </row>
    <row r="3027" spans="1:7">
      <c r="A3027" s="139">
        <v>3026</v>
      </c>
      <c r="B3027" s="139" t="s">
        <v>1311</v>
      </c>
      <c r="C3027" s="139" t="s">
        <v>1311</v>
      </c>
      <c r="D3027" s="139" t="s">
        <v>1312</v>
      </c>
      <c r="E3027" s="139" t="s">
        <v>1511</v>
      </c>
      <c r="F3027" s="139" t="s">
        <v>1512</v>
      </c>
      <c r="G3027" s="139" t="s">
        <v>1513</v>
      </c>
    </row>
    <row r="3028" spans="1:7">
      <c r="A3028" s="139">
        <v>3027</v>
      </c>
      <c r="B3028" s="139" t="s">
        <v>1311</v>
      </c>
      <c r="C3028" s="139" t="s">
        <v>1311</v>
      </c>
      <c r="D3028" s="139" t="s">
        <v>1312</v>
      </c>
      <c r="E3028" s="139" t="s">
        <v>2065</v>
      </c>
      <c r="F3028" s="139" t="s">
        <v>2066</v>
      </c>
      <c r="G3028" s="139" t="s">
        <v>2067</v>
      </c>
    </row>
    <row r="3029" spans="1:7">
      <c r="A3029" s="139">
        <v>3028</v>
      </c>
      <c r="B3029" s="139" t="s">
        <v>1311</v>
      </c>
      <c r="C3029" s="139" t="s">
        <v>1311</v>
      </c>
      <c r="D3029" s="139" t="s">
        <v>1312</v>
      </c>
      <c r="E3029" s="139" t="s">
        <v>2086</v>
      </c>
      <c r="F3029" s="139" t="s">
        <v>2004</v>
      </c>
      <c r="G3029" s="139" t="s">
        <v>2087</v>
      </c>
    </row>
    <row r="3030" spans="1:7">
      <c r="A3030" s="139">
        <v>3029</v>
      </c>
      <c r="B3030" s="139" t="s">
        <v>1314</v>
      </c>
      <c r="C3030" s="139" t="s">
        <v>1316</v>
      </c>
      <c r="D3030" s="139" t="s">
        <v>1315</v>
      </c>
      <c r="E3030" s="139" t="s">
        <v>568</v>
      </c>
      <c r="F3030" s="139" t="s">
        <v>569</v>
      </c>
      <c r="G3030" s="139" t="s">
        <v>1980</v>
      </c>
    </row>
    <row r="3031" spans="1:7">
      <c r="A3031" s="139">
        <v>3030</v>
      </c>
      <c r="B3031" s="139" t="s">
        <v>1314</v>
      </c>
      <c r="C3031" s="139" t="s">
        <v>1316</v>
      </c>
      <c r="D3031" s="139" t="s">
        <v>1315</v>
      </c>
      <c r="E3031" s="139" t="s">
        <v>1511</v>
      </c>
      <c r="F3031" s="139" t="s">
        <v>1512</v>
      </c>
      <c r="G3031" s="139" t="s">
        <v>1513</v>
      </c>
    </row>
    <row r="3032" spans="1:7">
      <c r="A3032" s="139">
        <v>3031</v>
      </c>
      <c r="B3032" s="139" t="s">
        <v>1314</v>
      </c>
      <c r="C3032" s="139" t="s">
        <v>1314</v>
      </c>
      <c r="D3032" s="139" t="s">
        <v>1315</v>
      </c>
      <c r="E3032" s="139" t="s">
        <v>1511</v>
      </c>
      <c r="F3032" s="139" t="s">
        <v>1512</v>
      </c>
      <c r="G3032" s="139" t="s">
        <v>1513</v>
      </c>
    </row>
    <row r="3033" spans="1:7">
      <c r="A3033" s="139">
        <v>3032</v>
      </c>
      <c r="B3033" s="139" t="s">
        <v>1317</v>
      </c>
      <c r="C3033" s="139" t="s">
        <v>1319</v>
      </c>
      <c r="D3033" s="139" t="s">
        <v>1318</v>
      </c>
      <c r="E3033" s="139" t="s">
        <v>570</v>
      </c>
      <c r="F3033" s="139" t="s">
        <v>1554</v>
      </c>
      <c r="G3033" s="139" t="s">
        <v>1568</v>
      </c>
    </row>
    <row r="3034" spans="1:7">
      <c r="A3034" s="139">
        <v>3033</v>
      </c>
      <c r="B3034" s="139" t="s">
        <v>1317</v>
      </c>
      <c r="C3034" s="139" t="s">
        <v>1319</v>
      </c>
      <c r="D3034" s="139" t="s">
        <v>1318</v>
      </c>
      <c r="E3034" s="139" t="s">
        <v>571</v>
      </c>
      <c r="F3034" s="139" t="s">
        <v>572</v>
      </c>
      <c r="G3034" s="139" t="s">
        <v>573</v>
      </c>
    </row>
    <row r="3035" spans="1:7">
      <c r="A3035" s="139">
        <v>3034</v>
      </c>
      <c r="B3035" s="139" t="s">
        <v>1317</v>
      </c>
      <c r="C3035" s="139" t="s">
        <v>1319</v>
      </c>
      <c r="D3035" s="139" t="s">
        <v>1318</v>
      </c>
      <c r="E3035" s="139" t="s">
        <v>574</v>
      </c>
      <c r="F3035" s="139" t="s">
        <v>575</v>
      </c>
      <c r="G3035" s="139" t="s">
        <v>573</v>
      </c>
    </row>
    <row r="3036" spans="1:7">
      <c r="A3036" s="139">
        <v>3035</v>
      </c>
      <c r="B3036" s="139" t="s">
        <v>1317</v>
      </c>
      <c r="C3036" s="139" t="s">
        <v>1319</v>
      </c>
      <c r="D3036" s="139" t="s">
        <v>1318</v>
      </c>
      <c r="E3036" s="139" t="s">
        <v>2083</v>
      </c>
      <c r="F3036" s="139" t="s">
        <v>2084</v>
      </c>
      <c r="G3036" s="139" t="s">
        <v>2085</v>
      </c>
    </row>
    <row r="3037" spans="1:7">
      <c r="A3037" s="139">
        <v>3036</v>
      </c>
      <c r="B3037" s="139" t="s">
        <v>1317</v>
      </c>
      <c r="C3037" s="139" t="s">
        <v>1319</v>
      </c>
      <c r="D3037" s="139" t="s">
        <v>1318</v>
      </c>
      <c r="E3037" s="139" t="s">
        <v>576</v>
      </c>
      <c r="F3037" s="139" t="s">
        <v>577</v>
      </c>
      <c r="G3037" s="139" t="s">
        <v>573</v>
      </c>
    </row>
    <row r="3038" spans="1:7">
      <c r="A3038" s="139">
        <v>3037</v>
      </c>
      <c r="B3038" s="139" t="s">
        <v>1317</v>
      </c>
      <c r="C3038" s="139" t="s">
        <v>1319</v>
      </c>
      <c r="D3038" s="139" t="s">
        <v>1318</v>
      </c>
      <c r="E3038" s="139" t="s">
        <v>1511</v>
      </c>
      <c r="F3038" s="139" t="s">
        <v>1512</v>
      </c>
      <c r="G3038" s="139" t="s">
        <v>1513</v>
      </c>
    </row>
    <row r="3039" spans="1:7">
      <c r="A3039" s="139">
        <v>3038</v>
      </c>
      <c r="B3039" s="139" t="s">
        <v>1317</v>
      </c>
      <c r="C3039" s="139" t="s">
        <v>1319</v>
      </c>
      <c r="D3039" s="139" t="s">
        <v>1318</v>
      </c>
      <c r="E3039" s="139" t="s">
        <v>578</v>
      </c>
      <c r="F3039" s="139" t="s">
        <v>579</v>
      </c>
      <c r="G3039" s="139" t="s">
        <v>573</v>
      </c>
    </row>
    <row r="3040" spans="1:7">
      <c r="A3040" s="139">
        <v>3039</v>
      </c>
      <c r="B3040" s="139" t="s">
        <v>1317</v>
      </c>
      <c r="C3040" s="139" t="s">
        <v>1319</v>
      </c>
      <c r="D3040" s="139" t="s">
        <v>1318</v>
      </c>
      <c r="E3040" s="139" t="s">
        <v>2086</v>
      </c>
      <c r="F3040" s="139" t="s">
        <v>2004</v>
      </c>
      <c r="G3040" s="139" t="s">
        <v>2087</v>
      </c>
    </row>
    <row r="3041" spans="1:7">
      <c r="A3041" s="139">
        <v>3040</v>
      </c>
      <c r="B3041" s="139" t="s">
        <v>1317</v>
      </c>
      <c r="C3041" s="139" t="s">
        <v>1317</v>
      </c>
      <c r="D3041" s="139" t="s">
        <v>1318</v>
      </c>
      <c r="E3041" s="139" t="s">
        <v>570</v>
      </c>
      <c r="F3041" s="139" t="s">
        <v>1554</v>
      </c>
      <c r="G3041" s="139" t="s">
        <v>1568</v>
      </c>
    </row>
    <row r="3042" spans="1:7">
      <c r="A3042" s="139">
        <v>3041</v>
      </c>
      <c r="B3042" s="139" t="s">
        <v>1317</v>
      </c>
      <c r="C3042" s="139" t="s">
        <v>1317</v>
      </c>
      <c r="D3042" s="139" t="s">
        <v>1318</v>
      </c>
      <c r="E3042" s="139" t="s">
        <v>2083</v>
      </c>
      <c r="F3042" s="139" t="s">
        <v>2084</v>
      </c>
      <c r="G3042" s="139" t="s">
        <v>2085</v>
      </c>
    </row>
    <row r="3043" spans="1:7">
      <c r="A3043" s="139">
        <v>3042</v>
      </c>
      <c r="B3043" s="139" t="s">
        <v>1317</v>
      </c>
      <c r="C3043" s="139" t="s">
        <v>1317</v>
      </c>
      <c r="D3043" s="139" t="s">
        <v>1318</v>
      </c>
      <c r="E3043" s="139" t="s">
        <v>1511</v>
      </c>
      <c r="F3043" s="139" t="s">
        <v>1512</v>
      </c>
      <c r="G3043" s="139" t="s">
        <v>1513</v>
      </c>
    </row>
    <row r="3044" spans="1:7">
      <c r="A3044" s="139">
        <v>3043</v>
      </c>
      <c r="B3044" s="139" t="s">
        <v>1317</v>
      </c>
      <c r="C3044" s="139" t="s">
        <v>1317</v>
      </c>
      <c r="D3044" s="139" t="s">
        <v>1318</v>
      </c>
      <c r="E3044" s="139" t="s">
        <v>2086</v>
      </c>
      <c r="F3044" s="139" t="s">
        <v>2004</v>
      </c>
      <c r="G3044" s="139" t="s">
        <v>2087</v>
      </c>
    </row>
    <row r="3045" spans="1:7">
      <c r="A3045" s="139">
        <v>3044</v>
      </c>
      <c r="B3045" s="139" t="s">
        <v>1320</v>
      </c>
      <c r="C3045" s="139" t="s">
        <v>1322</v>
      </c>
      <c r="D3045" s="139" t="s">
        <v>1321</v>
      </c>
      <c r="E3045" s="139" t="s">
        <v>580</v>
      </c>
      <c r="F3045" s="139" t="s">
        <v>581</v>
      </c>
      <c r="G3045" s="139" t="s">
        <v>582</v>
      </c>
    </row>
    <row r="3046" spans="1:7">
      <c r="A3046" s="139">
        <v>3045</v>
      </c>
      <c r="B3046" s="139" t="s">
        <v>1320</v>
      </c>
      <c r="C3046" s="139" t="s">
        <v>1322</v>
      </c>
      <c r="D3046" s="139" t="s">
        <v>1321</v>
      </c>
      <c r="E3046" s="139" t="s">
        <v>583</v>
      </c>
      <c r="F3046" s="139" t="s">
        <v>584</v>
      </c>
      <c r="G3046" s="139" t="s">
        <v>585</v>
      </c>
    </row>
    <row r="3047" spans="1:7">
      <c r="A3047" s="139">
        <v>3046</v>
      </c>
      <c r="B3047" s="139" t="s">
        <v>1320</v>
      </c>
      <c r="C3047" s="139" t="s">
        <v>1322</v>
      </c>
      <c r="D3047" s="139" t="s">
        <v>1321</v>
      </c>
      <c r="E3047" s="139" t="s">
        <v>586</v>
      </c>
      <c r="F3047" s="139" t="s">
        <v>587</v>
      </c>
      <c r="G3047" s="139" t="s">
        <v>588</v>
      </c>
    </row>
    <row r="3048" spans="1:7">
      <c r="A3048" s="139">
        <v>3047</v>
      </c>
      <c r="B3048" s="139" t="s">
        <v>1320</v>
      </c>
      <c r="C3048" s="139" t="s">
        <v>1322</v>
      </c>
      <c r="D3048" s="139" t="s">
        <v>1321</v>
      </c>
      <c r="E3048" s="139" t="s">
        <v>589</v>
      </c>
      <c r="F3048" s="139" t="s">
        <v>590</v>
      </c>
      <c r="G3048" s="139" t="s">
        <v>1755</v>
      </c>
    </row>
    <row r="3049" spans="1:7">
      <c r="A3049" s="139">
        <v>3048</v>
      </c>
      <c r="B3049" s="139" t="s">
        <v>1320</v>
      </c>
      <c r="C3049" s="139" t="s">
        <v>1322</v>
      </c>
      <c r="D3049" s="139" t="s">
        <v>1321</v>
      </c>
      <c r="E3049" s="139" t="s">
        <v>591</v>
      </c>
      <c r="F3049" s="139" t="s">
        <v>592</v>
      </c>
      <c r="G3049" s="139" t="s">
        <v>593</v>
      </c>
    </row>
    <row r="3050" spans="1:7">
      <c r="A3050" s="139">
        <v>3049</v>
      </c>
      <c r="B3050" s="139" t="s">
        <v>1320</v>
      </c>
      <c r="C3050" s="139" t="s">
        <v>1322</v>
      </c>
      <c r="D3050" s="139" t="s">
        <v>1321</v>
      </c>
      <c r="E3050" s="139" t="s">
        <v>594</v>
      </c>
      <c r="F3050" s="139" t="s">
        <v>595</v>
      </c>
      <c r="G3050" s="139" t="s">
        <v>588</v>
      </c>
    </row>
    <row r="3051" spans="1:7">
      <c r="A3051" s="139">
        <v>3050</v>
      </c>
      <c r="B3051" s="139" t="s">
        <v>1320</v>
      </c>
      <c r="C3051" s="139" t="s">
        <v>1322</v>
      </c>
      <c r="D3051" s="139" t="s">
        <v>1321</v>
      </c>
      <c r="E3051" s="139" t="s">
        <v>596</v>
      </c>
      <c r="F3051" s="139" t="s">
        <v>597</v>
      </c>
      <c r="G3051" s="139" t="s">
        <v>598</v>
      </c>
    </row>
    <row r="3052" spans="1:7">
      <c r="A3052" s="139">
        <v>3051</v>
      </c>
      <c r="B3052" s="139" t="s">
        <v>1320</v>
      </c>
      <c r="C3052" s="139" t="s">
        <v>1322</v>
      </c>
      <c r="D3052" s="139" t="s">
        <v>1321</v>
      </c>
      <c r="E3052" s="139" t="s">
        <v>1511</v>
      </c>
      <c r="F3052" s="139" t="s">
        <v>1512</v>
      </c>
      <c r="G3052" s="139" t="s">
        <v>1513</v>
      </c>
    </row>
    <row r="3053" spans="1:7">
      <c r="A3053" s="139">
        <v>3052</v>
      </c>
      <c r="B3053" s="139" t="s">
        <v>1320</v>
      </c>
      <c r="C3053" s="139" t="s">
        <v>1322</v>
      </c>
      <c r="D3053" s="139" t="s">
        <v>1321</v>
      </c>
      <c r="E3053" s="139" t="s">
        <v>599</v>
      </c>
      <c r="F3053" s="139" t="s">
        <v>600</v>
      </c>
      <c r="G3053" s="139" t="s">
        <v>588</v>
      </c>
    </row>
    <row r="3054" spans="1:7">
      <c r="A3054" s="139">
        <v>3053</v>
      </c>
      <c r="B3054" s="139" t="s">
        <v>1320</v>
      </c>
      <c r="C3054" s="139" t="s">
        <v>1322</v>
      </c>
      <c r="D3054" s="139" t="s">
        <v>1321</v>
      </c>
      <c r="E3054" s="139" t="s">
        <v>601</v>
      </c>
      <c r="F3054" s="139" t="s">
        <v>602</v>
      </c>
      <c r="G3054" s="139" t="s">
        <v>588</v>
      </c>
    </row>
    <row r="3055" spans="1:7">
      <c r="A3055" s="139">
        <v>3054</v>
      </c>
      <c r="B3055" s="139" t="s">
        <v>1320</v>
      </c>
      <c r="C3055" s="139" t="s">
        <v>1322</v>
      </c>
      <c r="D3055" s="139" t="s">
        <v>1321</v>
      </c>
      <c r="E3055" s="139" t="s">
        <v>603</v>
      </c>
      <c r="F3055" s="139" t="s">
        <v>604</v>
      </c>
      <c r="G3055" s="139" t="s">
        <v>588</v>
      </c>
    </row>
    <row r="3056" spans="1:7">
      <c r="A3056" s="139">
        <v>3055</v>
      </c>
      <c r="B3056" s="139" t="s">
        <v>1320</v>
      </c>
      <c r="C3056" s="139" t="s">
        <v>1322</v>
      </c>
      <c r="D3056" s="139" t="s">
        <v>1321</v>
      </c>
      <c r="E3056" s="139" t="s">
        <v>1879</v>
      </c>
      <c r="F3056" s="139" t="s">
        <v>1554</v>
      </c>
      <c r="G3056" s="139" t="s">
        <v>1880</v>
      </c>
    </row>
    <row r="3057" spans="1:7">
      <c r="A3057" s="139">
        <v>3056</v>
      </c>
      <c r="B3057" s="139" t="s">
        <v>1320</v>
      </c>
      <c r="C3057" s="139" t="s">
        <v>1320</v>
      </c>
      <c r="D3057" s="139" t="s">
        <v>1321</v>
      </c>
      <c r="E3057" s="139" t="s">
        <v>1511</v>
      </c>
      <c r="F3057" s="139" t="s">
        <v>1512</v>
      </c>
      <c r="G3057" s="139" t="s">
        <v>1513</v>
      </c>
    </row>
    <row r="3058" spans="1:7">
      <c r="A3058" s="139">
        <v>3057</v>
      </c>
      <c r="B3058" s="139" t="s">
        <v>1320</v>
      </c>
      <c r="C3058" s="139" t="s">
        <v>1320</v>
      </c>
      <c r="D3058" s="139" t="s">
        <v>1321</v>
      </c>
      <c r="E3058" s="139" t="s">
        <v>603</v>
      </c>
      <c r="F3058" s="139" t="s">
        <v>604</v>
      </c>
      <c r="G3058" s="139" t="s">
        <v>588</v>
      </c>
    </row>
    <row r="3059" spans="1:7">
      <c r="A3059" s="139">
        <v>3058</v>
      </c>
      <c r="B3059" s="139" t="s">
        <v>1320</v>
      </c>
      <c r="C3059" s="139" t="s">
        <v>1320</v>
      </c>
      <c r="D3059" s="139" t="s">
        <v>1321</v>
      </c>
      <c r="E3059" s="139" t="s">
        <v>1879</v>
      </c>
      <c r="F3059" s="139" t="s">
        <v>1554</v>
      </c>
      <c r="G3059" s="139" t="s">
        <v>1880</v>
      </c>
    </row>
    <row r="3060" spans="1:7">
      <c r="A3060" s="139">
        <v>3059</v>
      </c>
      <c r="B3060" s="139" t="s">
        <v>1323</v>
      </c>
      <c r="C3060" s="139" t="s">
        <v>1325</v>
      </c>
      <c r="D3060" s="139" t="s">
        <v>1324</v>
      </c>
      <c r="E3060" s="139" t="s">
        <v>605</v>
      </c>
      <c r="F3060" s="139" t="s">
        <v>606</v>
      </c>
      <c r="G3060" s="139" t="s">
        <v>2383</v>
      </c>
    </row>
    <row r="3061" spans="1:7">
      <c r="A3061" s="139">
        <v>3060</v>
      </c>
      <c r="B3061" s="139" t="s">
        <v>1323</v>
      </c>
      <c r="C3061" s="139" t="s">
        <v>1325</v>
      </c>
      <c r="D3061" s="139" t="s">
        <v>1324</v>
      </c>
      <c r="E3061" s="139" t="s">
        <v>607</v>
      </c>
      <c r="F3061" s="139" t="s">
        <v>1614</v>
      </c>
      <c r="G3061" s="139" t="s">
        <v>608</v>
      </c>
    </row>
    <row r="3062" spans="1:7">
      <c r="A3062" s="139">
        <v>3061</v>
      </c>
      <c r="B3062" s="139" t="s">
        <v>1323</v>
      </c>
      <c r="C3062" s="139" t="s">
        <v>1325</v>
      </c>
      <c r="D3062" s="139" t="s">
        <v>1324</v>
      </c>
      <c r="E3062" s="139" t="s">
        <v>609</v>
      </c>
      <c r="F3062" s="139" t="s">
        <v>610</v>
      </c>
      <c r="G3062" s="139" t="s">
        <v>2383</v>
      </c>
    </row>
    <row r="3063" spans="1:7">
      <c r="A3063" s="139">
        <v>3062</v>
      </c>
      <c r="B3063" s="139" t="s">
        <v>1323</v>
      </c>
      <c r="C3063" s="139" t="s">
        <v>1325</v>
      </c>
      <c r="D3063" s="139" t="s">
        <v>1324</v>
      </c>
      <c r="E3063" s="139" t="s">
        <v>611</v>
      </c>
      <c r="F3063" s="139" t="s">
        <v>612</v>
      </c>
      <c r="G3063" s="139" t="s">
        <v>613</v>
      </c>
    </row>
    <row r="3064" spans="1:7">
      <c r="A3064" s="139">
        <v>3063</v>
      </c>
      <c r="B3064" s="139" t="s">
        <v>1323</v>
      </c>
      <c r="C3064" s="139" t="s">
        <v>1325</v>
      </c>
      <c r="D3064" s="139" t="s">
        <v>1324</v>
      </c>
      <c r="E3064" s="139" t="s">
        <v>614</v>
      </c>
      <c r="F3064" s="139" t="s">
        <v>615</v>
      </c>
      <c r="G3064" s="139" t="s">
        <v>2383</v>
      </c>
    </row>
    <row r="3065" spans="1:7">
      <c r="A3065" s="139">
        <v>3064</v>
      </c>
      <c r="B3065" s="139" t="s">
        <v>1323</v>
      </c>
      <c r="C3065" s="139" t="s">
        <v>1325</v>
      </c>
      <c r="D3065" s="139" t="s">
        <v>1324</v>
      </c>
      <c r="E3065" s="139" t="s">
        <v>616</v>
      </c>
      <c r="F3065" s="139" t="s">
        <v>617</v>
      </c>
      <c r="G3065" s="139" t="s">
        <v>2383</v>
      </c>
    </row>
    <row r="3066" spans="1:7">
      <c r="A3066" s="139">
        <v>3065</v>
      </c>
      <c r="B3066" s="139" t="s">
        <v>1323</v>
      </c>
      <c r="C3066" s="139" t="s">
        <v>1325</v>
      </c>
      <c r="D3066" s="139" t="s">
        <v>1324</v>
      </c>
      <c r="E3066" s="139" t="s">
        <v>618</v>
      </c>
      <c r="F3066" s="139" t="s">
        <v>619</v>
      </c>
      <c r="G3066" s="139" t="s">
        <v>620</v>
      </c>
    </row>
    <row r="3067" spans="1:7">
      <c r="A3067" s="139">
        <v>3066</v>
      </c>
      <c r="B3067" s="139" t="s">
        <v>1323</v>
      </c>
      <c r="C3067" s="139" t="s">
        <v>1325</v>
      </c>
      <c r="D3067" s="139" t="s">
        <v>1324</v>
      </c>
      <c r="E3067" s="139" t="s">
        <v>621</v>
      </c>
      <c r="F3067" s="139" t="s">
        <v>622</v>
      </c>
      <c r="G3067" s="139" t="s">
        <v>2383</v>
      </c>
    </row>
    <row r="3068" spans="1:7">
      <c r="A3068" s="139">
        <v>3067</v>
      </c>
      <c r="B3068" s="139" t="s">
        <v>1323</v>
      </c>
      <c r="C3068" s="139" t="s">
        <v>1325</v>
      </c>
      <c r="D3068" s="139" t="s">
        <v>1324</v>
      </c>
      <c r="E3068" s="139" t="s">
        <v>623</v>
      </c>
      <c r="F3068" s="139" t="s">
        <v>624</v>
      </c>
      <c r="G3068" s="139" t="s">
        <v>2383</v>
      </c>
    </row>
    <row r="3069" spans="1:7">
      <c r="A3069" s="139">
        <v>3068</v>
      </c>
      <c r="B3069" s="139" t="s">
        <v>1323</v>
      </c>
      <c r="C3069" s="139" t="s">
        <v>1325</v>
      </c>
      <c r="D3069" s="139" t="s">
        <v>1324</v>
      </c>
      <c r="E3069" s="139" t="s">
        <v>1501</v>
      </c>
      <c r="F3069" s="139" t="s">
        <v>1502</v>
      </c>
      <c r="G3069" s="139" t="s">
        <v>1503</v>
      </c>
    </row>
    <row r="3070" spans="1:7">
      <c r="A3070" s="139">
        <v>3069</v>
      </c>
      <c r="B3070" s="139" t="s">
        <v>1323</v>
      </c>
      <c r="C3070" s="139" t="s">
        <v>1325</v>
      </c>
      <c r="D3070" s="139" t="s">
        <v>1324</v>
      </c>
      <c r="E3070" s="139" t="s">
        <v>1504</v>
      </c>
      <c r="F3070" s="139" t="s">
        <v>1502</v>
      </c>
      <c r="G3070" s="139" t="s">
        <v>1505</v>
      </c>
    </row>
    <row r="3071" spans="1:7">
      <c r="A3071" s="139">
        <v>3070</v>
      </c>
      <c r="B3071" s="139" t="s">
        <v>1323</v>
      </c>
      <c r="C3071" s="139" t="s">
        <v>1325</v>
      </c>
      <c r="D3071" s="139" t="s">
        <v>1324</v>
      </c>
      <c r="E3071" s="139" t="s">
        <v>625</v>
      </c>
      <c r="F3071" s="139" t="s">
        <v>626</v>
      </c>
      <c r="G3071" s="139" t="s">
        <v>2383</v>
      </c>
    </row>
    <row r="3072" spans="1:7">
      <c r="A3072" s="139">
        <v>3071</v>
      </c>
      <c r="B3072" s="139" t="s">
        <v>1323</v>
      </c>
      <c r="C3072" s="139" t="s">
        <v>1325</v>
      </c>
      <c r="D3072" s="139" t="s">
        <v>1324</v>
      </c>
      <c r="E3072" s="139" t="s">
        <v>627</v>
      </c>
      <c r="F3072" s="139" t="s">
        <v>628</v>
      </c>
      <c r="G3072" s="139" t="s">
        <v>2383</v>
      </c>
    </row>
    <row r="3073" spans="1:7">
      <c r="A3073" s="139">
        <v>3072</v>
      </c>
      <c r="B3073" s="139" t="s">
        <v>1323</v>
      </c>
      <c r="C3073" s="139" t="s">
        <v>1325</v>
      </c>
      <c r="D3073" s="139" t="s">
        <v>1324</v>
      </c>
      <c r="E3073" s="139" t="s">
        <v>629</v>
      </c>
      <c r="F3073" s="139" t="s">
        <v>630</v>
      </c>
      <c r="G3073" s="139" t="s">
        <v>2090</v>
      </c>
    </row>
    <row r="3074" spans="1:7">
      <c r="A3074" s="139">
        <v>3073</v>
      </c>
      <c r="B3074" s="139" t="s">
        <v>1323</v>
      </c>
      <c r="C3074" s="139" t="s">
        <v>1325</v>
      </c>
      <c r="D3074" s="139" t="s">
        <v>1324</v>
      </c>
      <c r="E3074" s="139" t="s">
        <v>631</v>
      </c>
      <c r="F3074" s="139" t="s">
        <v>632</v>
      </c>
      <c r="G3074" s="139" t="s">
        <v>2383</v>
      </c>
    </row>
    <row r="3075" spans="1:7">
      <c r="A3075" s="139">
        <v>3074</v>
      </c>
      <c r="B3075" s="139" t="s">
        <v>1323</v>
      </c>
      <c r="C3075" s="139" t="s">
        <v>1325</v>
      </c>
      <c r="D3075" s="139" t="s">
        <v>1324</v>
      </c>
      <c r="E3075" s="139" t="s">
        <v>633</v>
      </c>
      <c r="F3075" s="139" t="s">
        <v>634</v>
      </c>
      <c r="G3075" s="139" t="s">
        <v>2383</v>
      </c>
    </row>
    <row r="3076" spans="1:7">
      <c r="A3076" s="139">
        <v>3075</v>
      </c>
      <c r="B3076" s="139" t="s">
        <v>1323</v>
      </c>
      <c r="C3076" s="139" t="s">
        <v>1325</v>
      </c>
      <c r="D3076" s="139" t="s">
        <v>1324</v>
      </c>
      <c r="E3076" s="139" t="s">
        <v>1560</v>
      </c>
      <c r="F3076" s="139" t="s">
        <v>1561</v>
      </c>
      <c r="G3076" s="139" t="s">
        <v>1562</v>
      </c>
    </row>
    <row r="3077" spans="1:7">
      <c r="A3077" s="139">
        <v>3076</v>
      </c>
      <c r="B3077" s="139" t="s">
        <v>1323</v>
      </c>
      <c r="C3077" s="139" t="s">
        <v>1325</v>
      </c>
      <c r="D3077" s="139" t="s">
        <v>1324</v>
      </c>
      <c r="E3077" s="139" t="s">
        <v>2394</v>
      </c>
      <c r="F3077" s="139" t="s">
        <v>2395</v>
      </c>
      <c r="G3077" s="139" t="s">
        <v>1980</v>
      </c>
    </row>
    <row r="3078" spans="1:7">
      <c r="A3078" s="139">
        <v>3077</v>
      </c>
      <c r="B3078" s="139" t="s">
        <v>1323</v>
      </c>
      <c r="C3078" s="139" t="s">
        <v>1325</v>
      </c>
      <c r="D3078" s="139" t="s">
        <v>1324</v>
      </c>
      <c r="E3078" s="139" t="s">
        <v>635</v>
      </c>
      <c r="F3078" s="139" t="s">
        <v>636</v>
      </c>
      <c r="G3078" s="139" t="s">
        <v>2383</v>
      </c>
    </row>
    <row r="3079" spans="1:7">
      <c r="A3079" s="139">
        <v>3078</v>
      </c>
      <c r="B3079" s="139" t="s">
        <v>1323</v>
      </c>
      <c r="C3079" s="139" t="s">
        <v>1325</v>
      </c>
      <c r="D3079" s="139" t="s">
        <v>1324</v>
      </c>
      <c r="E3079" s="139" t="s">
        <v>637</v>
      </c>
      <c r="F3079" s="139" t="s">
        <v>638</v>
      </c>
      <c r="G3079" s="139" t="s">
        <v>2383</v>
      </c>
    </row>
    <row r="3080" spans="1:7">
      <c r="A3080" s="139">
        <v>3079</v>
      </c>
      <c r="B3080" s="139" t="s">
        <v>1323</v>
      </c>
      <c r="C3080" s="139" t="s">
        <v>1325</v>
      </c>
      <c r="D3080" s="139" t="s">
        <v>1324</v>
      </c>
      <c r="E3080" s="139" t="s">
        <v>639</v>
      </c>
      <c r="F3080" s="139" t="s">
        <v>640</v>
      </c>
      <c r="G3080" s="139" t="s">
        <v>2383</v>
      </c>
    </row>
    <row r="3081" spans="1:7">
      <c r="A3081" s="139">
        <v>3080</v>
      </c>
      <c r="B3081" s="139" t="s">
        <v>1323</v>
      </c>
      <c r="C3081" s="139" t="s">
        <v>1325</v>
      </c>
      <c r="D3081" s="139" t="s">
        <v>1324</v>
      </c>
      <c r="E3081" s="139" t="s">
        <v>1511</v>
      </c>
      <c r="F3081" s="139" t="s">
        <v>1512</v>
      </c>
      <c r="G3081" s="139" t="s">
        <v>1513</v>
      </c>
    </row>
    <row r="3082" spans="1:7">
      <c r="A3082" s="139">
        <v>3081</v>
      </c>
      <c r="B3082" s="139" t="s">
        <v>1323</v>
      </c>
      <c r="C3082" s="139" t="s">
        <v>1325</v>
      </c>
      <c r="D3082" s="139" t="s">
        <v>1324</v>
      </c>
      <c r="E3082" s="139" t="s">
        <v>641</v>
      </c>
      <c r="F3082" s="139" t="s">
        <v>642</v>
      </c>
      <c r="G3082" s="139" t="s">
        <v>2008</v>
      </c>
    </row>
    <row r="3083" spans="1:7">
      <c r="A3083" s="139">
        <v>3082</v>
      </c>
      <c r="B3083" s="139" t="s">
        <v>1323</v>
      </c>
      <c r="C3083" s="139" t="s">
        <v>1325</v>
      </c>
      <c r="D3083" s="139" t="s">
        <v>1324</v>
      </c>
      <c r="E3083" s="139" t="s">
        <v>643</v>
      </c>
      <c r="F3083" s="139" t="s">
        <v>644</v>
      </c>
      <c r="G3083" s="139" t="s">
        <v>2383</v>
      </c>
    </row>
    <row r="3084" spans="1:7">
      <c r="A3084" s="139">
        <v>3083</v>
      </c>
      <c r="B3084" s="139" t="s">
        <v>1323</v>
      </c>
      <c r="C3084" s="139" t="s">
        <v>1325</v>
      </c>
      <c r="D3084" s="139" t="s">
        <v>1324</v>
      </c>
      <c r="E3084" s="139" t="s">
        <v>645</v>
      </c>
      <c r="F3084" s="139" t="s">
        <v>646</v>
      </c>
      <c r="G3084" s="139" t="s">
        <v>2383</v>
      </c>
    </row>
    <row r="3085" spans="1:7">
      <c r="A3085" s="139">
        <v>3084</v>
      </c>
      <c r="B3085" s="139" t="s">
        <v>1323</v>
      </c>
      <c r="C3085" s="139" t="s">
        <v>1325</v>
      </c>
      <c r="D3085" s="139" t="s">
        <v>1324</v>
      </c>
      <c r="E3085" s="139" t="s">
        <v>647</v>
      </c>
      <c r="F3085" s="139" t="s">
        <v>648</v>
      </c>
      <c r="G3085" s="139" t="s">
        <v>2383</v>
      </c>
    </row>
    <row r="3086" spans="1:7">
      <c r="A3086" s="139">
        <v>3085</v>
      </c>
      <c r="B3086" s="139" t="s">
        <v>1323</v>
      </c>
      <c r="C3086" s="139" t="s">
        <v>1325</v>
      </c>
      <c r="D3086" s="139" t="s">
        <v>1324</v>
      </c>
      <c r="E3086" s="139" t="s">
        <v>649</v>
      </c>
      <c r="F3086" s="139" t="s">
        <v>650</v>
      </c>
      <c r="G3086" s="139" t="s">
        <v>2383</v>
      </c>
    </row>
    <row r="3087" spans="1:7">
      <c r="A3087" s="139">
        <v>3086</v>
      </c>
      <c r="B3087" s="139" t="s">
        <v>1323</v>
      </c>
      <c r="C3087" s="139" t="s">
        <v>1325</v>
      </c>
      <c r="D3087" s="139" t="s">
        <v>1324</v>
      </c>
      <c r="E3087" s="139" t="s">
        <v>2001</v>
      </c>
      <c r="F3087" s="139" t="s">
        <v>1554</v>
      </c>
      <c r="G3087" s="139" t="s">
        <v>2002</v>
      </c>
    </row>
    <row r="3088" spans="1:7">
      <c r="A3088" s="139">
        <v>3087</v>
      </c>
      <c r="B3088" s="139" t="s">
        <v>1323</v>
      </c>
      <c r="C3088" s="139" t="s">
        <v>1323</v>
      </c>
      <c r="D3088" s="139" t="s">
        <v>1324</v>
      </c>
      <c r="E3088" s="139" t="s">
        <v>1501</v>
      </c>
      <c r="F3088" s="139" t="s">
        <v>1502</v>
      </c>
      <c r="G3088" s="139" t="s">
        <v>1503</v>
      </c>
    </row>
    <row r="3089" spans="1:7">
      <c r="A3089" s="139">
        <v>3088</v>
      </c>
      <c r="B3089" s="139" t="s">
        <v>1323</v>
      </c>
      <c r="C3089" s="139" t="s">
        <v>1323</v>
      </c>
      <c r="D3089" s="139" t="s">
        <v>1324</v>
      </c>
      <c r="E3089" s="139" t="s">
        <v>1504</v>
      </c>
      <c r="F3089" s="139" t="s">
        <v>1502</v>
      </c>
      <c r="G3089" s="139" t="s">
        <v>1505</v>
      </c>
    </row>
    <row r="3090" spans="1:7">
      <c r="A3090" s="139">
        <v>3089</v>
      </c>
      <c r="B3090" s="139" t="s">
        <v>1323</v>
      </c>
      <c r="C3090" s="139" t="s">
        <v>1323</v>
      </c>
      <c r="D3090" s="139" t="s">
        <v>1324</v>
      </c>
      <c r="E3090" s="139" t="s">
        <v>1511</v>
      </c>
      <c r="F3090" s="139" t="s">
        <v>1512</v>
      </c>
      <c r="G3090" s="139" t="s">
        <v>1513</v>
      </c>
    </row>
    <row r="3091" spans="1:7">
      <c r="A3091" s="139">
        <v>3090</v>
      </c>
      <c r="B3091" s="139" t="s">
        <v>1323</v>
      </c>
      <c r="C3091" s="139" t="s">
        <v>1323</v>
      </c>
      <c r="D3091" s="139" t="s">
        <v>1324</v>
      </c>
      <c r="E3091" s="139" t="s">
        <v>645</v>
      </c>
      <c r="F3091" s="139" t="s">
        <v>646</v>
      </c>
      <c r="G3091" s="139" t="s">
        <v>2383</v>
      </c>
    </row>
    <row r="3092" spans="1:7">
      <c r="A3092" s="139">
        <v>3091</v>
      </c>
      <c r="B3092" s="139" t="s">
        <v>1323</v>
      </c>
      <c r="C3092" s="139" t="s">
        <v>1323</v>
      </c>
      <c r="D3092" s="139" t="s">
        <v>1324</v>
      </c>
      <c r="E3092" s="139" t="s">
        <v>2001</v>
      </c>
      <c r="F3092" s="139" t="s">
        <v>1554</v>
      </c>
      <c r="G3092" s="139" t="s">
        <v>2002</v>
      </c>
    </row>
    <row r="3093" spans="1:7">
      <c r="A3093" s="139">
        <v>3092</v>
      </c>
      <c r="B3093" s="139" t="s">
        <v>1326</v>
      </c>
      <c r="C3093" s="139" t="s">
        <v>1328</v>
      </c>
      <c r="D3093" s="139" t="s">
        <v>1327</v>
      </c>
      <c r="E3093" s="139" t="s">
        <v>651</v>
      </c>
      <c r="F3093" s="139" t="s">
        <v>652</v>
      </c>
      <c r="G3093" s="139" t="s">
        <v>653</v>
      </c>
    </row>
    <row r="3094" spans="1:7">
      <c r="A3094" s="139">
        <v>3093</v>
      </c>
      <c r="B3094" s="139" t="s">
        <v>1326</v>
      </c>
      <c r="C3094" s="139" t="s">
        <v>1328</v>
      </c>
      <c r="D3094" s="139" t="s">
        <v>1327</v>
      </c>
      <c r="E3094" s="139" t="s">
        <v>654</v>
      </c>
      <c r="F3094" s="139" t="s">
        <v>655</v>
      </c>
      <c r="G3094" s="139" t="s">
        <v>653</v>
      </c>
    </row>
    <row r="3095" spans="1:7">
      <c r="A3095" s="139">
        <v>3094</v>
      </c>
      <c r="B3095" s="139" t="s">
        <v>1326</v>
      </c>
      <c r="C3095" s="139" t="s">
        <v>1328</v>
      </c>
      <c r="D3095" s="139" t="s">
        <v>1327</v>
      </c>
      <c r="E3095" s="139" t="s">
        <v>656</v>
      </c>
      <c r="F3095" s="139" t="s">
        <v>657</v>
      </c>
      <c r="G3095" s="139" t="s">
        <v>658</v>
      </c>
    </row>
    <row r="3096" spans="1:7">
      <c r="A3096" s="139">
        <v>3095</v>
      </c>
      <c r="B3096" s="139" t="s">
        <v>1326</v>
      </c>
      <c r="C3096" s="139" t="s">
        <v>1328</v>
      </c>
      <c r="D3096" s="139" t="s">
        <v>1327</v>
      </c>
      <c r="E3096" s="139" t="s">
        <v>659</v>
      </c>
      <c r="F3096" s="139" t="s">
        <v>660</v>
      </c>
      <c r="G3096" s="139" t="s">
        <v>653</v>
      </c>
    </row>
    <row r="3097" spans="1:7">
      <c r="A3097" s="139">
        <v>3096</v>
      </c>
      <c r="B3097" s="139" t="s">
        <v>1326</v>
      </c>
      <c r="C3097" s="139" t="s">
        <v>1328</v>
      </c>
      <c r="D3097" s="139" t="s">
        <v>1327</v>
      </c>
      <c r="E3097" s="139" t="s">
        <v>661</v>
      </c>
      <c r="F3097" s="139" t="s">
        <v>662</v>
      </c>
      <c r="G3097" s="139" t="s">
        <v>1609</v>
      </c>
    </row>
    <row r="3098" spans="1:7">
      <c r="A3098" s="139">
        <v>3097</v>
      </c>
      <c r="B3098" s="139" t="s">
        <v>1326</v>
      </c>
      <c r="C3098" s="139" t="s">
        <v>1328</v>
      </c>
      <c r="D3098" s="139" t="s">
        <v>1327</v>
      </c>
      <c r="E3098" s="139" t="s">
        <v>663</v>
      </c>
      <c r="F3098" s="139" t="s">
        <v>664</v>
      </c>
      <c r="G3098" s="139" t="s">
        <v>653</v>
      </c>
    </row>
    <row r="3099" spans="1:7">
      <c r="A3099" s="139">
        <v>3098</v>
      </c>
      <c r="B3099" s="139" t="s">
        <v>1326</v>
      </c>
      <c r="C3099" s="139" t="s">
        <v>1328</v>
      </c>
      <c r="D3099" s="139" t="s">
        <v>1327</v>
      </c>
      <c r="E3099" s="139" t="s">
        <v>665</v>
      </c>
      <c r="F3099" s="139" t="s">
        <v>666</v>
      </c>
      <c r="G3099" s="139" t="s">
        <v>653</v>
      </c>
    </row>
    <row r="3100" spans="1:7">
      <c r="A3100" s="139">
        <v>3099</v>
      </c>
      <c r="B3100" s="139" t="s">
        <v>1326</v>
      </c>
      <c r="C3100" s="139" t="s">
        <v>1328</v>
      </c>
      <c r="D3100" s="139" t="s">
        <v>1327</v>
      </c>
      <c r="E3100" s="139" t="s">
        <v>667</v>
      </c>
      <c r="F3100" s="139" t="s">
        <v>668</v>
      </c>
      <c r="G3100" s="139" t="s">
        <v>669</v>
      </c>
    </row>
    <row r="3101" spans="1:7">
      <c r="A3101" s="139">
        <v>3100</v>
      </c>
      <c r="B3101" s="139" t="s">
        <v>1326</v>
      </c>
      <c r="C3101" s="139" t="s">
        <v>1328</v>
      </c>
      <c r="D3101" s="139" t="s">
        <v>1327</v>
      </c>
      <c r="E3101" s="139" t="s">
        <v>670</v>
      </c>
      <c r="F3101" s="139" t="s">
        <v>671</v>
      </c>
      <c r="G3101" s="139" t="s">
        <v>653</v>
      </c>
    </row>
    <row r="3102" spans="1:7">
      <c r="A3102" s="139">
        <v>3101</v>
      </c>
      <c r="B3102" s="139" t="s">
        <v>1326</v>
      </c>
      <c r="C3102" s="139" t="s">
        <v>1328</v>
      </c>
      <c r="D3102" s="139" t="s">
        <v>1327</v>
      </c>
      <c r="E3102" s="139" t="s">
        <v>672</v>
      </c>
      <c r="F3102" s="139" t="s">
        <v>673</v>
      </c>
      <c r="G3102" s="139" t="s">
        <v>653</v>
      </c>
    </row>
    <row r="3103" spans="1:7">
      <c r="A3103" s="139">
        <v>3102</v>
      </c>
      <c r="B3103" s="139" t="s">
        <v>1326</v>
      </c>
      <c r="C3103" s="139" t="s">
        <v>1328</v>
      </c>
      <c r="D3103" s="139" t="s">
        <v>1327</v>
      </c>
      <c r="E3103" s="139" t="s">
        <v>1511</v>
      </c>
      <c r="F3103" s="139" t="s">
        <v>1512</v>
      </c>
      <c r="G3103" s="139" t="s">
        <v>1513</v>
      </c>
    </row>
    <row r="3104" spans="1:7">
      <c r="A3104" s="139">
        <v>3103</v>
      </c>
      <c r="B3104" s="139" t="s">
        <v>1326</v>
      </c>
      <c r="C3104" s="139" t="s">
        <v>1326</v>
      </c>
      <c r="D3104" s="139" t="s">
        <v>1327</v>
      </c>
      <c r="E3104" s="139" t="s">
        <v>1511</v>
      </c>
      <c r="F3104" s="139" t="s">
        <v>1512</v>
      </c>
      <c r="G3104" s="139" t="s">
        <v>1513</v>
      </c>
    </row>
    <row r="3105" spans="1:7">
      <c r="A3105" s="139">
        <v>3104</v>
      </c>
      <c r="B3105" s="139" t="s">
        <v>1329</v>
      </c>
      <c r="C3105" s="139" t="s">
        <v>1331</v>
      </c>
      <c r="D3105" s="139" t="s">
        <v>1330</v>
      </c>
      <c r="E3105" s="139" t="s">
        <v>674</v>
      </c>
      <c r="F3105" s="139" t="s">
        <v>675</v>
      </c>
      <c r="G3105" s="139" t="s">
        <v>676</v>
      </c>
    </row>
    <row r="3106" spans="1:7">
      <c r="A3106" s="139">
        <v>3105</v>
      </c>
      <c r="B3106" s="139" t="s">
        <v>1329</v>
      </c>
      <c r="C3106" s="139" t="s">
        <v>1331</v>
      </c>
      <c r="D3106" s="139" t="s">
        <v>1330</v>
      </c>
      <c r="E3106" s="139" t="s">
        <v>61</v>
      </c>
      <c r="F3106" s="139" t="s">
        <v>677</v>
      </c>
      <c r="G3106" s="139" t="s">
        <v>676</v>
      </c>
    </row>
    <row r="3107" spans="1:7">
      <c r="A3107" s="139">
        <v>3106</v>
      </c>
      <c r="B3107" s="139" t="s">
        <v>1329</v>
      </c>
      <c r="C3107" s="139" t="s">
        <v>1331</v>
      </c>
      <c r="D3107" s="139" t="s">
        <v>1330</v>
      </c>
      <c r="E3107" s="139" t="s">
        <v>63</v>
      </c>
      <c r="F3107" s="139" t="s">
        <v>678</v>
      </c>
      <c r="G3107" s="139" t="s">
        <v>676</v>
      </c>
    </row>
    <row r="3108" spans="1:7">
      <c r="A3108" s="139">
        <v>3107</v>
      </c>
      <c r="B3108" s="139" t="s">
        <v>1329</v>
      </c>
      <c r="C3108" s="139" t="s">
        <v>1331</v>
      </c>
      <c r="D3108" s="139" t="s">
        <v>1330</v>
      </c>
      <c r="E3108" s="139" t="s">
        <v>1712</v>
      </c>
      <c r="F3108" s="139" t="s">
        <v>1561</v>
      </c>
      <c r="G3108" s="139" t="s">
        <v>1713</v>
      </c>
    </row>
    <row r="3109" spans="1:7">
      <c r="A3109" s="139">
        <v>3108</v>
      </c>
      <c r="B3109" s="139" t="s">
        <v>1329</v>
      </c>
      <c r="C3109" s="139" t="s">
        <v>1331</v>
      </c>
      <c r="D3109" s="139" t="s">
        <v>1330</v>
      </c>
      <c r="E3109" s="139" t="s">
        <v>679</v>
      </c>
      <c r="F3109" s="139" t="s">
        <v>680</v>
      </c>
      <c r="G3109" s="139" t="s">
        <v>676</v>
      </c>
    </row>
    <row r="3110" spans="1:7">
      <c r="A3110" s="139">
        <v>3109</v>
      </c>
      <c r="B3110" s="139" t="s">
        <v>1329</v>
      </c>
      <c r="C3110" s="139" t="s">
        <v>1331</v>
      </c>
      <c r="D3110" s="139" t="s">
        <v>1330</v>
      </c>
      <c r="E3110" s="139" t="s">
        <v>681</v>
      </c>
      <c r="F3110" s="139" t="s">
        <v>682</v>
      </c>
      <c r="G3110" s="139" t="s">
        <v>676</v>
      </c>
    </row>
    <row r="3111" spans="1:7">
      <c r="A3111" s="139">
        <v>3110</v>
      </c>
      <c r="B3111" s="139" t="s">
        <v>1329</v>
      </c>
      <c r="C3111" s="139" t="s">
        <v>1331</v>
      </c>
      <c r="D3111" s="139" t="s">
        <v>1330</v>
      </c>
      <c r="E3111" s="139" t="s">
        <v>683</v>
      </c>
      <c r="F3111" s="139" t="s">
        <v>684</v>
      </c>
      <c r="G3111" s="139" t="s">
        <v>676</v>
      </c>
    </row>
    <row r="3112" spans="1:7">
      <c r="A3112" s="139">
        <v>3111</v>
      </c>
      <c r="B3112" s="139" t="s">
        <v>1329</v>
      </c>
      <c r="C3112" s="139" t="s">
        <v>1331</v>
      </c>
      <c r="D3112" s="139" t="s">
        <v>1330</v>
      </c>
      <c r="E3112" s="139" t="s">
        <v>1511</v>
      </c>
      <c r="F3112" s="139" t="s">
        <v>1512</v>
      </c>
      <c r="G3112" s="139" t="s">
        <v>1513</v>
      </c>
    </row>
    <row r="3113" spans="1:7">
      <c r="A3113" s="139">
        <v>3112</v>
      </c>
      <c r="B3113" s="139" t="s">
        <v>1329</v>
      </c>
      <c r="C3113" s="139" t="s">
        <v>1331</v>
      </c>
      <c r="D3113" s="139" t="s">
        <v>1330</v>
      </c>
      <c r="E3113" s="139" t="s">
        <v>685</v>
      </c>
      <c r="F3113" s="139" t="s">
        <v>686</v>
      </c>
      <c r="G3113" s="139" t="s">
        <v>676</v>
      </c>
    </row>
    <row r="3114" spans="1:7">
      <c r="A3114" s="139">
        <v>3113</v>
      </c>
      <c r="B3114" s="139" t="s">
        <v>1329</v>
      </c>
      <c r="C3114" s="139" t="s">
        <v>1331</v>
      </c>
      <c r="D3114" s="139" t="s">
        <v>1330</v>
      </c>
      <c r="E3114" s="139" t="s">
        <v>687</v>
      </c>
      <c r="F3114" s="139" t="s">
        <v>688</v>
      </c>
      <c r="G3114" s="139" t="s">
        <v>676</v>
      </c>
    </row>
    <row r="3115" spans="1:7">
      <c r="A3115" s="139">
        <v>3114</v>
      </c>
      <c r="B3115" s="139" t="s">
        <v>1329</v>
      </c>
      <c r="C3115" s="139" t="s">
        <v>1331</v>
      </c>
      <c r="D3115" s="139" t="s">
        <v>1330</v>
      </c>
      <c r="E3115" s="139" t="s">
        <v>689</v>
      </c>
      <c r="F3115" s="139" t="s">
        <v>690</v>
      </c>
      <c r="G3115" s="139" t="s">
        <v>676</v>
      </c>
    </row>
    <row r="3116" spans="1:7">
      <c r="A3116" s="139">
        <v>3115</v>
      </c>
      <c r="B3116" s="139" t="s">
        <v>1329</v>
      </c>
      <c r="C3116" s="139" t="s">
        <v>1331</v>
      </c>
      <c r="D3116" s="139" t="s">
        <v>1330</v>
      </c>
      <c r="E3116" s="139" t="s">
        <v>691</v>
      </c>
      <c r="F3116" s="139" t="s">
        <v>692</v>
      </c>
      <c r="G3116" s="139" t="s">
        <v>676</v>
      </c>
    </row>
    <row r="3117" spans="1:7">
      <c r="A3117" s="139">
        <v>3116</v>
      </c>
      <c r="B3117" s="139" t="s">
        <v>1329</v>
      </c>
      <c r="C3117" s="139" t="s">
        <v>1331</v>
      </c>
      <c r="D3117" s="139" t="s">
        <v>1330</v>
      </c>
      <c r="E3117" s="139" t="s">
        <v>693</v>
      </c>
      <c r="F3117" s="139" t="s">
        <v>694</v>
      </c>
      <c r="G3117" s="139" t="s">
        <v>676</v>
      </c>
    </row>
    <row r="3118" spans="1:7">
      <c r="A3118" s="139">
        <v>3117</v>
      </c>
      <c r="B3118" s="139" t="s">
        <v>1329</v>
      </c>
      <c r="C3118" s="139" t="s">
        <v>1331</v>
      </c>
      <c r="D3118" s="139" t="s">
        <v>1330</v>
      </c>
      <c r="E3118" s="139" t="s">
        <v>695</v>
      </c>
      <c r="F3118" s="139" t="s">
        <v>696</v>
      </c>
      <c r="G3118" s="139" t="s">
        <v>676</v>
      </c>
    </row>
    <row r="3119" spans="1:7">
      <c r="A3119" s="139">
        <v>3118</v>
      </c>
      <c r="B3119" s="139" t="s">
        <v>1329</v>
      </c>
      <c r="C3119" s="139" t="s">
        <v>1331</v>
      </c>
      <c r="D3119" s="139" t="s">
        <v>1330</v>
      </c>
      <c r="E3119" s="139" t="s">
        <v>697</v>
      </c>
      <c r="F3119" s="139" t="s">
        <v>698</v>
      </c>
      <c r="G3119" s="139" t="s">
        <v>676</v>
      </c>
    </row>
    <row r="3120" spans="1:7">
      <c r="A3120" s="139">
        <v>3119</v>
      </c>
      <c r="B3120" s="139" t="s">
        <v>1329</v>
      </c>
      <c r="C3120" s="139" t="s">
        <v>1331</v>
      </c>
      <c r="D3120" s="139" t="s">
        <v>1330</v>
      </c>
      <c r="E3120" s="139" t="s">
        <v>2343</v>
      </c>
      <c r="F3120" s="139" t="s">
        <v>1572</v>
      </c>
      <c r="G3120" s="139" t="s">
        <v>2344</v>
      </c>
    </row>
    <row r="3121" spans="1:7">
      <c r="A3121" s="139">
        <v>3120</v>
      </c>
      <c r="B3121" s="139" t="s">
        <v>1329</v>
      </c>
      <c r="C3121" s="139" t="s">
        <v>1331</v>
      </c>
      <c r="D3121" s="139" t="s">
        <v>1330</v>
      </c>
      <c r="E3121" s="139" t="s">
        <v>2359</v>
      </c>
      <c r="F3121" s="139" t="s">
        <v>2004</v>
      </c>
      <c r="G3121" s="139" t="s">
        <v>2360</v>
      </c>
    </row>
    <row r="3122" spans="1:7">
      <c r="A3122" s="139">
        <v>3121</v>
      </c>
      <c r="B3122" s="139" t="s">
        <v>1329</v>
      </c>
      <c r="C3122" s="139" t="s">
        <v>1329</v>
      </c>
      <c r="D3122" s="139" t="s">
        <v>1330</v>
      </c>
      <c r="E3122" s="139" t="s">
        <v>1511</v>
      </c>
      <c r="F3122" s="139" t="s">
        <v>1512</v>
      </c>
      <c r="G3122" s="139" t="s">
        <v>1513</v>
      </c>
    </row>
    <row r="3123" spans="1:7">
      <c r="A3123" s="139">
        <v>3122</v>
      </c>
      <c r="B3123" s="139" t="s">
        <v>1329</v>
      </c>
      <c r="C3123" s="139" t="s">
        <v>1329</v>
      </c>
      <c r="D3123" s="139" t="s">
        <v>1330</v>
      </c>
      <c r="E3123" s="139" t="s">
        <v>2359</v>
      </c>
      <c r="F3123" s="139" t="s">
        <v>2004</v>
      </c>
      <c r="G3123" s="139" t="s">
        <v>2360</v>
      </c>
    </row>
    <row r="3124" spans="1:7">
      <c r="A3124" s="139">
        <v>3123</v>
      </c>
      <c r="B3124" s="139" t="s">
        <v>1332</v>
      </c>
      <c r="C3124" s="139" t="s">
        <v>1334</v>
      </c>
      <c r="D3124" s="139" t="s">
        <v>1333</v>
      </c>
      <c r="E3124" s="139" t="s">
        <v>699</v>
      </c>
      <c r="F3124" s="139" t="s">
        <v>700</v>
      </c>
      <c r="G3124" s="139" t="s">
        <v>373</v>
      </c>
    </row>
    <row r="3125" spans="1:7">
      <c r="A3125" s="139">
        <v>3124</v>
      </c>
      <c r="B3125" s="139" t="s">
        <v>1332</v>
      </c>
      <c r="C3125" s="139" t="s">
        <v>1334</v>
      </c>
      <c r="D3125" s="139" t="s">
        <v>1333</v>
      </c>
      <c r="E3125" s="139" t="s">
        <v>701</v>
      </c>
      <c r="F3125" s="139" t="s">
        <v>702</v>
      </c>
      <c r="G3125" s="139" t="s">
        <v>373</v>
      </c>
    </row>
    <row r="3126" spans="1:7">
      <c r="A3126" s="139">
        <v>3125</v>
      </c>
      <c r="B3126" s="139" t="s">
        <v>1332</v>
      </c>
      <c r="C3126" s="139" t="s">
        <v>1334</v>
      </c>
      <c r="D3126" s="139" t="s">
        <v>1333</v>
      </c>
      <c r="E3126" s="139" t="s">
        <v>703</v>
      </c>
      <c r="F3126" s="139" t="s">
        <v>704</v>
      </c>
      <c r="G3126" s="139" t="s">
        <v>2720</v>
      </c>
    </row>
    <row r="3127" spans="1:7">
      <c r="A3127" s="139">
        <v>3126</v>
      </c>
      <c r="B3127" s="139" t="s">
        <v>1332</v>
      </c>
      <c r="C3127" s="139" t="s">
        <v>1334</v>
      </c>
      <c r="D3127" s="139" t="s">
        <v>1333</v>
      </c>
      <c r="E3127" s="139" t="s">
        <v>705</v>
      </c>
      <c r="F3127" s="139" t="s">
        <v>706</v>
      </c>
      <c r="G3127" s="139" t="s">
        <v>2720</v>
      </c>
    </row>
    <row r="3128" spans="1:7">
      <c r="A3128" s="139">
        <v>3127</v>
      </c>
      <c r="B3128" s="139" t="s">
        <v>1332</v>
      </c>
      <c r="C3128" s="139" t="s">
        <v>1334</v>
      </c>
      <c r="D3128" s="139" t="s">
        <v>1333</v>
      </c>
      <c r="E3128" s="139" t="s">
        <v>707</v>
      </c>
      <c r="F3128" s="139" t="s">
        <v>708</v>
      </c>
      <c r="G3128" s="139" t="s">
        <v>373</v>
      </c>
    </row>
    <row r="3129" spans="1:7">
      <c r="A3129" s="139">
        <v>3128</v>
      </c>
      <c r="B3129" s="139" t="s">
        <v>1332</v>
      </c>
      <c r="C3129" s="139" t="s">
        <v>1334</v>
      </c>
      <c r="D3129" s="139" t="s">
        <v>1333</v>
      </c>
      <c r="E3129" s="139" t="s">
        <v>1511</v>
      </c>
      <c r="F3129" s="139" t="s">
        <v>1512</v>
      </c>
      <c r="G3129" s="139" t="s">
        <v>1513</v>
      </c>
    </row>
    <row r="3130" spans="1:7">
      <c r="A3130" s="139">
        <v>3129</v>
      </c>
      <c r="B3130" s="139" t="s">
        <v>1332</v>
      </c>
      <c r="C3130" s="139" t="s">
        <v>1334</v>
      </c>
      <c r="D3130" s="139" t="s">
        <v>1333</v>
      </c>
      <c r="E3130" s="139" t="s">
        <v>709</v>
      </c>
      <c r="F3130" s="139" t="s">
        <v>710</v>
      </c>
      <c r="G3130" s="139" t="s">
        <v>373</v>
      </c>
    </row>
    <row r="3131" spans="1:7">
      <c r="A3131" s="139">
        <v>3130</v>
      </c>
      <c r="B3131" s="139" t="s">
        <v>1332</v>
      </c>
      <c r="C3131" s="139" t="s">
        <v>1334</v>
      </c>
      <c r="D3131" s="139" t="s">
        <v>1333</v>
      </c>
      <c r="E3131" s="139" t="s">
        <v>711</v>
      </c>
      <c r="F3131" s="139" t="s">
        <v>712</v>
      </c>
      <c r="G3131" s="139" t="s">
        <v>2720</v>
      </c>
    </row>
    <row r="3132" spans="1:7">
      <c r="A3132" s="139">
        <v>3131</v>
      </c>
      <c r="B3132" s="139" t="s">
        <v>1332</v>
      </c>
      <c r="C3132" s="139" t="s">
        <v>1334</v>
      </c>
      <c r="D3132" s="139" t="s">
        <v>1333</v>
      </c>
      <c r="E3132" s="139" t="s">
        <v>713</v>
      </c>
      <c r="F3132" s="139" t="s">
        <v>714</v>
      </c>
      <c r="G3132" s="139" t="s">
        <v>373</v>
      </c>
    </row>
    <row r="3133" spans="1:7">
      <c r="A3133" s="139">
        <v>3132</v>
      </c>
      <c r="B3133" s="139" t="s">
        <v>1332</v>
      </c>
      <c r="C3133" s="139" t="s">
        <v>1334</v>
      </c>
      <c r="D3133" s="139" t="s">
        <v>1333</v>
      </c>
      <c r="E3133" s="139" t="s">
        <v>715</v>
      </c>
      <c r="F3133" s="139" t="s">
        <v>716</v>
      </c>
      <c r="G3133" s="139" t="s">
        <v>373</v>
      </c>
    </row>
    <row r="3134" spans="1:7">
      <c r="A3134" s="139">
        <v>3133</v>
      </c>
      <c r="B3134" s="139" t="s">
        <v>1332</v>
      </c>
      <c r="C3134" s="139" t="s">
        <v>1334</v>
      </c>
      <c r="D3134" s="139" t="s">
        <v>1333</v>
      </c>
      <c r="E3134" s="139" t="s">
        <v>2086</v>
      </c>
      <c r="F3134" s="139" t="s">
        <v>2004</v>
      </c>
      <c r="G3134" s="139" t="s">
        <v>2087</v>
      </c>
    </row>
    <row r="3135" spans="1:7">
      <c r="A3135" s="139">
        <v>3134</v>
      </c>
      <c r="B3135" s="139" t="s">
        <v>1332</v>
      </c>
      <c r="C3135" s="139" t="s">
        <v>1334</v>
      </c>
      <c r="D3135" s="139" t="s">
        <v>1333</v>
      </c>
      <c r="E3135" s="139" t="s">
        <v>717</v>
      </c>
      <c r="F3135" s="139" t="s">
        <v>718</v>
      </c>
      <c r="G3135" s="139" t="s">
        <v>719</v>
      </c>
    </row>
    <row r="3136" spans="1:7">
      <c r="A3136" s="139">
        <v>3135</v>
      </c>
      <c r="B3136" s="139" t="s">
        <v>1332</v>
      </c>
      <c r="C3136" s="139" t="s">
        <v>1332</v>
      </c>
      <c r="D3136" s="139" t="s">
        <v>1333</v>
      </c>
      <c r="E3136" s="139" t="s">
        <v>1511</v>
      </c>
      <c r="F3136" s="139" t="s">
        <v>1512</v>
      </c>
      <c r="G3136" s="139" t="s">
        <v>1513</v>
      </c>
    </row>
    <row r="3137" spans="1:7">
      <c r="A3137" s="139">
        <v>3136</v>
      </c>
      <c r="B3137" s="139" t="s">
        <v>1332</v>
      </c>
      <c r="C3137" s="139" t="s">
        <v>1332</v>
      </c>
      <c r="D3137" s="139" t="s">
        <v>1333</v>
      </c>
      <c r="E3137" s="139" t="s">
        <v>2086</v>
      </c>
      <c r="F3137" s="139" t="s">
        <v>2004</v>
      </c>
      <c r="G3137" s="139" t="s">
        <v>2087</v>
      </c>
    </row>
    <row r="3138" spans="1:7">
      <c r="A3138" s="139">
        <v>3137</v>
      </c>
      <c r="B3138" s="139" t="s">
        <v>1335</v>
      </c>
      <c r="C3138" s="139" t="s">
        <v>1337</v>
      </c>
      <c r="D3138" s="139" t="s">
        <v>1338</v>
      </c>
      <c r="E3138" s="139" t="s">
        <v>1511</v>
      </c>
      <c r="F3138" s="139" t="s">
        <v>1512</v>
      </c>
      <c r="G3138" s="139" t="s">
        <v>1513</v>
      </c>
    </row>
    <row r="3139" spans="1:7">
      <c r="A3139" s="139">
        <v>3138</v>
      </c>
      <c r="B3139" s="139" t="s">
        <v>1335</v>
      </c>
      <c r="C3139" s="139" t="s">
        <v>1337</v>
      </c>
      <c r="D3139" s="139" t="s">
        <v>1338</v>
      </c>
      <c r="E3139" s="139" t="s">
        <v>720</v>
      </c>
      <c r="F3139" s="139" t="s">
        <v>721</v>
      </c>
      <c r="G3139" s="139" t="s">
        <v>2644</v>
      </c>
    </row>
    <row r="3140" spans="1:7">
      <c r="A3140" s="139">
        <v>3139</v>
      </c>
      <c r="B3140" s="139" t="s">
        <v>1335</v>
      </c>
      <c r="C3140" s="139" t="s">
        <v>1335</v>
      </c>
      <c r="D3140" s="139" t="s">
        <v>1336</v>
      </c>
      <c r="E3140" s="139" t="s">
        <v>1511</v>
      </c>
      <c r="F3140" s="139" t="s">
        <v>1512</v>
      </c>
      <c r="G3140" s="139" t="s">
        <v>1513</v>
      </c>
    </row>
    <row r="3141" spans="1:7">
      <c r="A3141" s="139">
        <v>3140</v>
      </c>
      <c r="B3141" s="139" t="s">
        <v>1339</v>
      </c>
      <c r="C3141" s="139" t="s">
        <v>1341</v>
      </c>
      <c r="D3141" s="139" t="s">
        <v>1340</v>
      </c>
      <c r="E3141" s="139" t="s">
        <v>722</v>
      </c>
      <c r="F3141" s="139" t="s">
        <v>723</v>
      </c>
      <c r="G3141" s="139" t="s">
        <v>1513</v>
      </c>
    </row>
    <row r="3142" spans="1:7">
      <c r="A3142" s="139">
        <v>3141</v>
      </c>
      <c r="B3142" s="139" t="s">
        <v>1339</v>
      </c>
      <c r="C3142" s="139" t="s">
        <v>1341</v>
      </c>
      <c r="D3142" s="139" t="s">
        <v>1340</v>
      </c>
      <c r="E3142" s="139" t="s">
        <v>724</v>
      </c>
      <c r="F3142" s="139" t="s">
        <v>725</v>
      </c>
      <c r="G3142" s="139" t="s">
        <v>1513</v>
      </c>
    </row>
    <row r="3143" spans="1:7">
      <c r="A3143" s="139">
        <v>3142</v>
      </c>
      <c r="B3143" s="139" t="s">
        <v>1339</v>
      </c>
      <c r="C3143" s="139" t="s">
        <v>1341</v>
      </c>
      <c r="D3143" s="139" t="s">
        <v>1340</v>
      </c>
      <c r="E3143" s="139" t="s">
        <v>726</v>
      </c>
      <c r="F3143" s="139" t="s">
        <v>727</v>
      </c>
      <c r="G3143" s="139" t="s">
        <v>1513</v>
      </c>
    </row>
    <row r="3144" spans="1:7">
      <c r="A3144" s="139">
        <v>3143</v>
      </c>
      <c r="B3144" s="139" t="s">
        <v>1339</v>
      </c>
      <c r="C3144" s="139" t="s">
        <v>1341</v>
      </c>
      <c r="D3144" s="139" t="s">
        <v>1340</v>
      </c>
      <c r="E3144" s="139" t="s">
        <v>728</v>
      </c>
      <c r="F3144" s="139" t="s">
        <v>729</v>
      </c>
      <c r="G3144" s="139" t="s">
        <v>1513</v>
      </c>
    </row>
    <row r="3145" spans="1:7">
      <c r="A3145" s="139">
        <v>3144</v>
      </c>
      <c r="B3145" s="139" t="s">
        <v>1339</v>
      </c>
      <c r="C3145" s="139" t="s">
        <v>1341</v>
      </c>
      <c r="D3145" s="139" t="s">
        <v>1340</v>
      </c>
      <c r="E3145" s="139" t="s">
        <v>1511</v>
      </c>
      <c r="F3145" s="139" t="s">
        <v>1512</v>
      </c>
      <c r="G3145" s="139" t="s">
        <v>1513</v>
      </c>
    </row>
    <row r="3146" spans="1:7">
      <c r="A3146" s="139">
        <v>3145</v>
      </c>
      <c r="B3146" s="139" t="s">
        <v>1339</v>
      </c>
      <c r="C3146" s="139" t="s">
        <v>1341</v>
      </c>
      <c r="D3146" s="139" t="s">
        <v>1340</v>
      </c>
      <c r="E3146" s="139" t="s">
        <v>730</v>
      </c>
      <c r="F3146" s="139" t="s">
        <v>731</v>
      </c>
      <c r="G3146" s="139" t="s">
        <v>1662</v>
      </c>
    </row>
    <row r="3147" spans="1:7">
      <c r="A3147" s="139">
        <v>3146</v>
      </c>
      <c r="B3147" s="139" t="s">
        <v>1339</v>
      </c>
      <c r="C3147" s="139" t="s">
        <v>1341</v>
      </c>
      <c r="D3147" s="139" t="s">
        <v>1340</v>
      </c>
      <c r="E3147" s="139" t="s">
        <v>732</v>
      </c>
      <c r="F3147" s="139" t="s">
        <v>733</v>
      </c>
      <c r="G3147" s="139" t="s">
        <v>1513</v>
      </c>
    </row>
    <row r="3148" spans="1:7">
      <c r="A3148" s="139">
        <v>3147</v>
      </c>
      <c r="B3148" s="139" t="s">
        <v>1339</v>
      </c>
      <c r="C3148" s="139" t="s">
        <v>1341</v>
      </c>
      <c r="D3148" s="139" t="s">
        <v>1340</v>
      </c>
      <c r="E3148" s="139" t="s">
        <v>734</v>
      </c>
      <c r="F3148" s="139" t="s">
        <v>735</v>
      </c>
      <c r="G3148" s="139" t="s">
        <v>1513</v>
      </c>
    </row>
    <row r="3149" spans="1:7">
      <c r="A3149" s="139">
        <v>3148</v>
      </c>
      <c r="B3149" s="139" t="s">
        <v>1339</v>
      </c>
      <c r="C3149" s="139" t="s">
        <v>1341</v>
      </c>
      <c r="D3149" s="139" t="s">
        <v>1340</v>
      </c>
      <c r="E3149" s="139" t="s">
        <v>736</v>
      </c>
      <c r="F3149" s="139" t="s">
        <v>737</v>
      </c>
      <c r="G3149" s="139" t="s">
        <v>1513</v>
      </c>
    </row>
    <row r="3150" spans="1:7">
      <c r="A3150" s="139">
        <v>3149</v>
      </c>
      <c r="B3150" s="139" t="s">
        <v>1339</v>
      </c>
      <c r="C3150" s="139" t="s">
        <v>1341</v>
      </c>
      <c r="D3150" s="139" t="s">
        <v>1340</v>
      </c>
      <c r="E3150" s="139" t="s">
        <v>1761</v>
      </c>
      <c r="F3150" s="139" t="s">
        <v>1762</v>
      </c>
      <c r="G3150" s="139" t="s">
        <v>1763</v>
      </c>
    </row>
    <row r="3151" spans="1:7">
      <c r="A3151" s="139">
        <v>3150</v>
      </c>
      <c r="B3151" s="139" t="s">
        <v>1339</v>
      </c>
      <c r="C3151" s="139" t="s">
        <v>1341</v>
      </c>
      <c r="D3151" s="139" t="s">
        <v>1340</v>
      </c>
      <c r="E3151" s="139" t="s">
        <v>2003</v>
      </c>
      <c r="F3151" s="139" t="s">
        <v>2004</v>
      </c>
      <c r="G3151" s="139" t="s">
        <v>2005</v>
      </c>
    </row>
    <row r="3152" spans="1:7">
      <c r="A3152" s="139">
        <v>3151</v>
      </c>
      <c r="B3152" s="139" t="s">
        <v>1339</v>
      </c>
      <c r="C3152" s="139" t="s">
        <v>1339</v>
      </c>
      <c r="D3152" s="139" t="s">
        <v>1340</v>
      </c>
      <c r="E3152" s="139" t="s">
        <v>724</v>
      </c>
      <c r="F3152" s="139" t="s">
        <v>725</v>
      </c>
      <c r="G3152" s="139" t="s">
        <v>1513</v>
      </c>
    </row>
    <row r="3153" spans="1:7">
      <c r="A3153" s="139">
        <v>3152</v>
      </c>
      <c r="B3153" s="139" t="s">
        <v>1339</v>
      </c>
      <c r="C3153" s="139" t="s">
        <v>1339</v>
      </c>
      <c r="D3153" s="139" t="s">
        <v>1340</v>
      </c>
      <c r="E3153" s="139" t="s">
        <v>1511</v>
      </c>
      <c r="F3153" s="139" t="s">
        <v>1512</v>
      </c>
      <c r="G3153" s="139" t="s">
        <v>1513</v>
      </c>
    </row>
    <row r="3154" spans="1:7">
      <c r="A3154" s="139">
        <v>3153</v>
      </c>
      <c r="B3154" s="139" t="s">
        <v>1339</v>
      </c>
      <c r="C3154" s="139" t="s">
        <v>1339</v>
      </c>
      <c r="D3154" s="139" t="s">
        <v>1340</v>
      </c>
      <c r="E3154" s="139" t="s">
        <v>2003</v>
      </c>
      <c r="F3154" s="139" t="s">
        <v>2004</v>
      </c>
      <c r="G3154" s="139" t="s">
        <v>2005</v>
      </c>
    </row>
    <row r="3155" spans="1:7">
      <c r="A3155" s="139">
        <v>3154</v>
      </c>
      <c r="B3155" s="139" t="s">
        <v>1342</v>
      </c>
      <c r="C3155" s="139" t="s">
        <v>1344</v>
      </c>
      <c r="D3155" s="139" t="s">
        <v>1343</v>
      </c>
      <c r="E3155" s="139" t="s">
        <v>738</v>
      </c>
      <c r="F3155" s="139" t="s">
        <v>739</v>
      </c>
      <c r="G3155" s="139" t="s">
        <v>740</v>
      </c>
    </row>
    <row r="3156" spans="1:7">
      <c r="A3156" s="139">
        <v>3155</v>
      </c>
      <c r="B3156" s="139" t="s">
        <v>1342</v>
      </c>
      <c r="C3156" s="139" t="s">
        <v>1344</v>
      </c>
      <c r="D3156" s="139" t="s">
        <v>1343</v>
      </c>
      <c r="E3156" s="139" t="s">
        <v>2642</v>
      </c>
      <c r="F3156" s="139" t="s">
        <v>2643</v>
      </c>
      <c r="G3156" s="139" t="s">
        <v>2644</v>
      </c>
    </row>
    <row r="3157" spans="1:7">
      <c r="A3157" s="139">
        <v>3156</v>
      </c>
      <c r="B3157" s="139" t="s">
        <v>1342</v>
      </c>
      <c r="C3157" s="139" t="s">
        <v>1344</v>
      </c>
      <c r="D3157" s="139" t="s">
        <v>1343</v>
      </c>
      <c r="E3157" s="139" t="s">
        <v>741</v>
      </c>
      <c r="F3157" s="139" t="s">
        <v>742</v>
      </c>
      <c r="G3157" s="139" t="s">
        <v>740</v>
      </c>
    </row>
    <row r="3158" spans="1:7">
      <c r="A3158" s="139">
        <v>3157</v>
      </c>
      <c r="B3158" s="139" t="s">
        <v>1342</v>
      </c>
      <c r="C3158" s="139" t="s">
        <v>1344</v>
      </c>
      <c r="D3158" s="139" t="s">
        <v>1343</v>
      </c>
      <c r="E3158" s="139" t="s">
        <v>743</v>
      </c>
      <c r="F3158" s="139" t="s">
        <v>744</v>
      </c>
      <c r="G3158" s="139" t="s">
        <v>740</v>
      </c>
    </row>
    <row r="3159" spans="1:7">
      <c r="A3159" s="139">
        <v>3158</v>
      </c>
      <c r="B3159" s="139" t="s">
        <v>1342</v>
      </c>
      <c r="C3159" s="139" t="s">
        <v>1344</v>
      </c>
      <c r="D3159" s="139" t="s">
        <v>1343</v>
      </c>
      <c r="E3159" s="139" t="s">
        <v>745</v>
      </c>
      <c r="F3159" s="139" t="s">
        <v>746</v>
      </c>
      <c r="G3159" s="139" t="s">
        <v>740</v>
      </c>
    </row>
    <row r="3160" spans="1:7">
      <c r="A3160" s="139">
        <v>3159</v>
      </c>
      <c r="B3160" s="139" t="s">
        <v>1342</v>
      </c>
      <c r="C3160" s="139" t="s">
        <v>1344</v>
      </c>
      <c r="D3160" s="139" t="s">
        <v>1343</v>
      </c>
      <c r="E3160" s="139" t="s">
        <v>747</v>
      </c>
      <c r="F3160" s="139" t="s">
        <v>748</v>
      </c>
      <c r="G3160" s="139" t="s">
        <v>740</v>
      </c>
    </row>
    <row r="3161" spans="1:7">
      <c r="A3161" s="139">
        <v>3160</v>
      </c>
      <c r="B3161" s="139" t="s">
        <v>1342</v>
      </c>
      <c r="C3161" s="139" t="s">
        <v>1344</v>
      </c>
      <c r="D3161" s="139" t="s">
        <v>1343</v>
      </c>
      <c r="E3161" s="139" t="s">
        <v>749</v>
      </c>
      <c r="F3161" s="139" t="s">
        <v>750</v>
      </c>
      <c r="G3161" s="139" t="s">
        <v>740</v>
      </c>
    </row>
    <row r="3162" spans="1:7">
      <c r="A3162" s="139">
        <v>3161</v>
      </c>
      <c r="B3162" s="139" t="s">
        <v>1342</v>
      </c>
      <c r="C3162" s="139" t="s">
        <v>1344</v>
      </c>
      <c r="D3162" s="139" t="s">
        <v>1343</v>
      </c>
      <c r="E3162" s="139" t="s">
        <v>751</v>
      </c>
      <c r="F3162" s="139" t="s">
        <v>752</v>
      </c>
      <c r="G3162" s="139" t="s">
        <v>740</v>
      </c>
    </row>
    <row r="3163" spans="1:7">
      <c r="A3163" s="139">
        <v>3162</v>
      </c>
      <c r="B3163" s="139" t="s">
        <v>1342</v>
      </c>
      <c r="C3163" s="139" t="s">
        <v>1344</v>
      </c>
      <c r="D3163" s="139" t="s">
        <v>1343</v>
      </c>
      <c r="E3163" s="139" t="s">
        <v>1511</v>
      </c>
      <c r="F3163" s="139" t="s">
        <v>1512</v>
      </c>
      <c r="G3163" s="139" t="s">
        <v>1513</v>
      </c>
    </row>
    <row r="3164" spans="1:7">
      <c r="A3164" s="139">
        <v>3163</v>
      </c>
      <c r="B3164" s="139" t="s">
        <v>1342</v>
      </c>
      <c r="C3164" s="139" t="s">
        <v>1344</v>
      </c>
      <c r="D3164" s="139" t="s">
        <v>1343</v>
      </c>
      <c r="E3164" s="139" t="s">
        <v>753</v>
      </c>
      <c r="F3164" s="139" t="s">
        <v>754</v>
      </c>
      <c r="G3164" s="139" t="s">
        <v>740</v>
      </c>
    </row>
    <row r="3165" spans="1:7">
      <c r="A3165" s="139">
        <v>3164</v>
      </c>
      <c r="B3165" s="139" t="s">
        <v>1342</v>
      </c>
      <c r="C3165" s="139" t="s">
        <v>1344</v>
      </c>
      <c r="D3165" s="139" t="s">
        <v>1343</v>
      </c>
      <c r="E3165" s="139" t="s">
        <v>755</v>
      </c>
      <c r="F3165" s="139" t="s">
        <v>756</v>
      </c>
      <c r="G3165" s="139" t="s">
        <v>2641</v>
      </c>
    </row>
    <row r="3166" spans="1:7">
      <c r="A3166" s="139">
        <v>3165</v>
      </c>
      <c r="B3166" s="139" t="s">
        <v>1342</v>
      </c>
      <c r="C3166" s="139" t="s">
        <v>1344</v>
      </c>
      <c r="D3166" s="139" t="s">
        <v>1343</v>
      </c>
      <c r="E3166" s="139" t="s">
        <v>2359</v>
      </c>
      <c r="F3166" s="139" t="s">
        <v>2004</v>
      </c>
      <c r="G3166" s="139" t="s">
        <v>2360</v>
      </c>
    </row>
    <row r="3167" spans="1:7">
      <c r="A3167" s="139">
        <v>3166</v>
      </c>
      <c r="B3167" s="139" t="s">
        <v>1342</v>
      </c>
      <c r="C3167" s="139" t="s">
        <v>1344</v>
      </c>
      <c r="D3167" s="139" t="s">
        <v>1343</v>
      </c>
      <c r="E3167" s="139" t="s">
        <v>2242</v>
      </c>
      <c r="F3167" s="139" t="s">
        <v>2004</v>
      </c>
      <c r="G3167" s="139" t="s">
        <v>2243</v>
      </c>
    </row>
    <row r="3168" spans="1:7">
      <c r="A3168" s="139">
        <v>3167</v>
      </c>
      <c r="B3168" s="139" t="s">
        <v>1342</v>
      </c>
      <c r="C3168" s="139" t="s">
        <v>1342</v>
      </c>
      <c r="D3168" s="139" t="s">
        <v>1343</v>
      </c>
      <c r="E3168" s="139" t="s">
        <v>1511</v>
      </c>
      <c r="F3168" s="139" t="s">
        <v>1512</v>
      </c>
      <c r="G3168" s="139" t="s">
        <v>1513</v>
      </c>
    </row>
    <row r="3169" spans="1:7">
      <c r="A3169" s="139">
        <v>3168</v>
      </c>
      <c r="B3169" s="139" t="s">
        <v>1342</v>
      </c>
      <c r="C3169" s="139" t="s">
        <v>1342</v>
      </c>
      <c r="D3169" s="139" t="s">
        <v>1343</v>
      </c>
      <c r="E3169" s="139" t="s">
        <v>2359</v>
      </c>
      <c r="F3169" s="139" t="s">
        <v>2004</v>
      </c>
      <c r="G3169" s="139" t="s">
        <v>2360</v>
      </c>
    </row>
    <row r="3170" spans="1:7">
      <c r="A3170" s="139">
        <v>3169</v>
      </c>
      <c r="B3170" s="139" t="s">
        <v>1342</v>
      </c>
      <c r="C3170" s="139" t="s">
        <v>1342</v>
      </c>
      <c r="D3170" s="139" t="s">
        <v>1343</v>
      </c>
      <c r="E3170" s="139" t="s">
        <v>2242</v>
      </c>
      <c r="F3170" s="139" t="s">
        <v>2004</v>
      </c>
      <c r="G3170" s="139" t="s">
        <v>2243</v>
      </c>
    </row>
    <row r="3171" spans="1:7">
      <c r="A3171" s="139">
        <v>3170</v>
      </c>
      <c r="B3171" s="139" t="s">
        <v>1345</v>
      </c>
      <c r="C3171" s="139" t="s">
        <v>1347</v>
      </c>
      <c r="D3171" s="139" t="s">
        <v>1346</v>
      </c>
      <c r="E3171" s="139" t="s">
        <v>757</v>
      </c>
      <c r="F3171" s="139" t="s">
        <v>758</v>
      </c>
      <c r="G3171" s="139" t="s">
        <v>759</v>
      </c>
    </row>
    <row r="3172" spans="1:7">
      <c r="A3172" s="139">
        <v>3171</v>
      </c>
      <c r="B3172" s="139" t="s">
        <v>1345</v>
      </c>
      <c r="C3172" s="139" t="s">
        <v>1347</v>
      </c>
      <c r="D3172" s="139" t="s">
        <v>1346</v>
      </c>
      <c r="E3172" s="139" t="s">
        <v>760</v>
      </c>
      <c r="F3172" s="139" t="s">
        <v>761</v>
      </c>
      <c r="G3172" s="139" t="s">
        <v>762</v>
      </c>
    </row>
    <row r="3173" spans="1:7">
      <c r="A3173" s="139">
        <v>3172</v>
      </c>
      <c r="B3173" s="139" t="s">
        <v>1345</v>
      </c>
      <c r="C3173" s="139" t="s">
        <v>1347</v>
      </c>
      <c r="D3173" s="139" t="s">
        <v>1346</v>
      </c>
      <c r="E3173" s="139" t="s">
        <v>61</v>
      </c>
      <c r="F3173" s="139" t="s">
        <v>763</v>
      </c>
      <c r="G3173" s="139" t="s">
        <v>759</v>
      </c>
    </row>
    <row r="3174" spans="1:7">
      <c r="A3174" s="139">
        <v>3173</v>
      </c>
      <c r="B3174" s="139" t="s">
        <v>1345</v>
      </c>
      <c r="C3174" s="139" t="s">
        <v>1347</v>
      </c>
      <c r="D3174" s="139" t="s">
        <v>1346</v>
      </c>
      <c r="E3174" s="139" t="s">
        <v>764</v>
      </c>
      <c r="F3174" s="139" t="s">
        <v>765</v>
      </c>
      <c r="G3174" s="139" t="s">
        <v>759</v>
      </c>
    </row>
    <row r="3175" spans="1:7">
      <c r="A3175" s="139">
        <v>3174</v>
      </c>
      <c r="B3175" s="139" t="s">
        <v>1345</v>
      </c>
      <c r="C3175" s="139" t="s">
        <v>1347</v>
      </c>
      <c r="D3175" s="139" t="s">
        <v>1346</v>
      </c>
      <c r="E3175" s="139" t="s">
        <v>63</v>
      </c>
      <c r="F3175" s="139" t="s">
        <v>766</v>
      </c>
      <c r="G3175" s="139" t="s">
        <v>759</v>
      </c>
    </row>
    <row r="3176" spans="1:7">
      <c r="A3176" s="139">
        <v>3175</v>
      </c>
      <c r="B3176" s="139" t="s">
        <v>1345</v>
      </c>
      <c r="C3176" s="139" t="s">
        <v>1347</v>
      </c>
      <c r="D3176" s="139" t="s">
        <v>1346</v>
      </c>
      <c r="E3176" s="139" t="s">
        <v>767</v>
      </c>
      <c r="F3176" s="139" t="s">
        <v>768</v>
      </c>
      <c r="G3176" s="139" t="s">
        <v>759</v>
      </c>
    </row>
    <row r="3177" spans="1:7">
      <c r="A3177" s="139">
        <v>3176</v>
      </c>
      <c r="B3177" s="139" t="s">
        <v>1345</v>
      </c>
      <c r="C3177" s="139" t="s">
        <v>1347</v>
      </c>
      <c r="D3177" s="139" t="s">
        <v>1346</v>
      </c>
      <c r="E3177" s="139" t="s">
        <v>1560</v>
      </c>
      <c r="F3177" s="139" t="s">
        <v>1561</v>
      </c>
      <c r="G3177" s="139" t="s">
        <v>1562</v>
      </c>
    </row>
    <row r="3178" spans="1:7">
      <c r="A3178" s="139">
        <v>3177</v>
      </c>
      <c r="B3178" s="139" t="s">
        <v>1345</v>
      </c>
      <c r="C3178" s="139" t="s">
        <v>1347</v>
      </c>
      <c r="D3178" s="139" t="s">
        <v>1346</v>
      </c>
      <c r="E3178" s="139" t="s">
        <v>1511</v>
      </c>
      <c r="F3178" s="139" t="s">
        <v>1512</v>
      </c>
      <c r="G3178" s="139" t="s">
        <v>1513</v>
      </c>
    </row>
    <row r="3179" spans="1:7">
      <c r="A3179" s="139">
        <v>3178</v>
      </c>
      <c r="B3179" s="139" t="s">
        <v>1345</v>
      </c>
      <c r="C3179" s="139" t="s">
        <v>1347</v>
      </c>
      <c r="D3179" s="139" t="s">
        <v>1346</v>
      </c>
      <c r="E3179" s="139" t="s">
        <v>769</v>
      </c>
      <c r="F3179" s="139" t="s">
        <v>770</v>
      </c>
      <c r="G3179" s="139" t="s">
        <v>759</v>
      </c>
    </row>
    <row r="3180" spans="1:7">
      <c r="A3180" s="139">
        <v>3179</v>
      </c>
      <c r="B3180" s="139" t="s">
        <v>1345</v>
      </c>
      <c r="C3180" s="139" t="s">
        <v>1347</v>
      </c>
      <c r="D3180" s="139" t="s">
        <v>1346</v>
      </c>
      <c r="E3180" s="139" t="s">
        <v>2001</v>
      </c>
      <c r="F3180" s="139" t="s">
        <v>1554</v>
      </c>
      <c r="G3180" s="139" t="s">
        <v>2002</v>
      </c>
    </row>
    <row r="3181" spans="1:7">
      <c r="A3181" s="139">
        <v>3180</v>
      </c>
      <c r="B3181" s="139" t="s">
        <v>1345</v>
      </c>
      <c r="C3181" s="139" t="s">
        <v>1345</v>
      </c>
      <c r="D3181" s="139" t="s">
        <v>1346</v>
      </c>
      <c r="E3181" s="139" t="s">
        <v>1511</v>
      </c>
      <c r="F3181" s="139" t="s">
        <v>1512</v>
      </c>
      <c r="G3181" s="139" t="s">
        <v>1513</v>
      </c>
    </row>
    <row r="3182" spans="1:7">
      <c r="A3182" s="139">
        <v>3181</v>
      </c>
      <c r="B3182" s="139" t="s">
        <v>1345</v>
      </c>
      <c r="C3182" s="139" t="s">
        <v>1345</v>
      </c>
      <c r="D3182" s="139" t="s">
        <v>1346</v>
      </c>
      <c r="E3182" s="139" t="s">
        <v>2001</v>
      </c>
      <c r="F3182" s="139" t="s">
        <v>1554</v>
      </c>
      <c r="G3182" s="139" t="s">
        <v>2002</v>
      </c>
    </row>
    <row r="3183" spans="1:7">
      <c r="A3183" s="139">
        <v>3182</v>
      </c>
      <c r="B3183" s="139" t="s">
        <v>1348</v>
      </c>
      <c r="C3183" s="139" t="s">
        <v>1350</v>
      </c>
      <c r="D3183" s="139" t="s">
        <v>1349</v>
      </c>
      <c r="E3183" s="139" t="s">
        <v>771</v>
      </c>
      <c r="F3183" s="139" t="s">
        <v>772</v>
      </c>
      <c r="G3183" s="139" t="s">
        <v>1722</v>
      </c>
    </row>
    <row r="3184" spans="1:7">
      <c r="A3184" s="139">
        <v>3183</v>
      </c>
      <c r="B3184" s="139" t="s">
        <v>1348</v>
      </c>
      <c r="C3184" s="139" t="s">
        <v>1350</v>
      </c>
      <c r="D3184" s="139" t="s">
        <v>1349</v>
      </c>
      <c r="E3184" s="139" t="s">
        <v>773</v>
      </c>
      <c r="F3184" s="139" t="s">
        <v>774</v>
      </c>
      <c r="G3184" s="139" t="s">
        <v>1722</v>
      </c>
    </row>
    <row r="3185" spans="1:7">
      <c r="A3185" s="139">
        <v>3184</v>
      </c>
      <c r="B3185" s="139" t="s">
        <v>1348</v>
      </c>
      <c r="C3185" s="139" t="s">
        <v>1350</v>
      </c>
      <c r="D3185" s="139" t="s">
        <v>1349</v>
      </c>
      <c r="E3185" s="139" t="s">
        <v>775</v>
      </c>
      <c r="F3185" s="139" t="s">
        <v>776</v>
      </c>
      <c r="G3185" s="139" t="s">
        <v>1722</v>
      </c>
    </row>
    <row r="3186" spans="1:7">
      <c r="A3186" s="139">
        <v>3185</v>
      </c>
      <c r="B3186" s="139" t="s">
        <v>1348</v>
      </c>
      <c r="C3186" s="139" t="s">
        <v>1350</v>
      </c>
      <c r="D3186" s="139" t="s">
        <v>1349</v>
      </c>
      <c r="E3186" s="139" t="s">
        <v>777</v>
      </c>
      <c r="F3186" s="139" t="s">
        <v>778</v>
      </c>
      <c r="G3186" s="139" t="s">
        <v>1568</v>
      </c>
    </row>
    <row r="3187" spans="1:7">
      <c r="A3187" s="139">
        <v>3186</v>
      </c>
      <c r="B3187" s="139" t="s">
        <v>1348</v>
      </c>
      <c r="C3187" s="139" t="s">
        <v>1350</v>
      </c>
      <c r="D3187" s="139" t="s">
        <v>1349</v>
      </c>
      <c r="E3187" s="139" t="s">
        <v>779</v>
      </c>
      <c r="F3187" s="139" t="s">
        <v>780</v>
      </c>
      <c r="G3187" s="139" t="s">
        <v>1722</v>
      </c>
    </row>
    <row r="3188" spans="1:7">
      <c r="A3188" s="139">
        <v>3187</v>
      </c>
      <c r="B3188" s="139" t="s">
        <v>1348</v>
      </c>
      <c r="C3188" s="139" t="s">
        <v>1350</v>
      </c>
      <c r="D3188" s="139" t="s">
        <v>1349</v>
      </c>
      <c r="E3188" s="139" t="s">
        <v>781</v>
      </c>
      <c r="F3188" s="139" t="s">
        <v>782</v>
      </c>
      <c r="G3188" s="139" t="s">
        <v>1722</v>
      </c>
    </row>
    <row r="3189" spans="1:7">
      <c r="A3189" s="139">
        <v>3188</v>
      </c>
      <c r="B3189" s="139" t="s">
        <v>1348</v>
      </c>
      <c r="C3189" s="139" t="s">
        <v>1350</v>
      </c>
      <c r="D3189" s="139" t="s">
        <v>1349</v>
      </c>
      <c r="E3189" s="139" t="s">
        <v>783</v>
      </c>
      <c r="F3189" s="139" t="s">
        <v>784</v>
      </c>
      <c r="G3189" s="139" t="s">
        <v>1722</v>
      </c>
    </row>
    <row r="3190" spans="1:7">
      <c r="A3190" s="139">
        <v>3189</v>
      </c>
      <c r="B3190" s="139" t="s">
        <v>1348</v>
      </c>
      <c r="C3190" s="139" t="s">
        <v>1350</v>
      </c>
      <c r="D3190" s="139" t="s">
        <v>1349</v>
      </c>
      <c r="E3190" s="139" t="s">
        <v>1917</v>
      </c>
      <c r="F3190" s="139" t="s">
        <v>1561</v>
      </c>
      <c r="G3190" s="139" t="s">
        <v>1918</v>
      </c>
    </row>
    <row r="3191" spans="1:7">
      <c r="A3191" s="139">
        <v>3190</v>
      </c>
      <c r="B3191" s="139" t="s">
        <v>1348</v>
      </c>
      <c r="C3191" s="139" t="s">
        <v>1350</v>
      </c>
      <c r="D3191" s="139" t="s">
        <v>1349</v>
      </c>
      <c r="E3191" s="139" t="s">
        <v>785</v>
      </c>
      <c r="F3191" s="139" t="s">
        <v>786</v>
      </c>
      <c r="G3191" s="139" t="s">
        <v>1568</v>
      </c>
    </row>
    <row r="3192" spans="1:7">
      <c r="A3192" s="139">
        <v>3191</v>
      </c>
      <c r="B3192" s="139" t="s">
        <v>1348</v>
      </c>
      <c r="C3192" s="139" t="s">
        <v>1350</v>
      </c>
      <c r="D3192" s="139" t="s">
        <v>1349</v>
      </c>
      <c r="E3192" s="139" t="s">
        <v>787</v>
      </c>
      <c r="F3192" s="139" t="s">
        <v>788</v>
      </c>
      <c r="G3192" s="139" t="s">
        <v>1722</v>
      </c>
    </row>
    <row r="3193" spans="1:7">
      <c r="A3193" s="139">
        <v>3192</v>
      </c>
      <c r="B3193" s="139" t="s">
        <v>1348</v>
      </c>
      <c r="C3193" s="139" t="s">
        <v>1350</v>
      </c>
      <c r="D3193" s="139" t="s">
        <v>1349</v>
      </c>
      <c r="E3193" s="139" t="s">
        <v>1720</v>
      </c>
      <c r="F3193" s="139" t="s">
        <v>1721</v>
      </c>
      <c r="G3193" s="139" t="s">
        <v>1722</v>
      </c>
    </row>
    <row r="3194" spans="1:7">
      <c r="A3194" s="139">
        <v>3193</v>
      </c>
      <c r="B3194" s="139" t="s">
        <v>1348</v>
      </c>
      <c r="C3194" s="139" t="s">
        <v>1350</v>
      </c>
      <c r="D3194" s="139" t="s">
        <v>1349</v>
      </c>
      <c r="E3194" s="139" t="s">
        <v>789</v>
      </c>
      <c r="F3194" s="139" t="s">
        <v>790</v>
      </c>
      <c r="G3194" s="139" t="s">
        <v>1722</v>
      </c>
    </row>
    <row r="3195" spans="1:7">
      <c r="A3195" s="139">
        <v>3194</v>
      </c>
      <c r="B3195" s="139" t="s">
        <v>1348</v>
      </c>
      <c r="C3195" s="139" t="s">
        <v>1350</v>
      </c>
      <c r="D3195" s="139" t="s">
        <v>1349</v>
      </c>
      <c r="E3195" s="139" t="s">
        <v>1511</v>
      </c>
      <c r="F3195" s="139" t="s">
        <v>1512</v>
      </c>
      <c r="G3195" s="139" t="s">
        <v>1513</v>
      </c>
    </row>
    <row r="3196" spans="1:7">
      <c r="A3196" s="139">
        <v>3195</v>
      </c>
      <c r="B3196" s="139" t="s">
        <v>1348</v>
      </c>
      <c r="C3196" s="139" t="s">
        <v>1350</v>
      </c>
      <c r="D3196" s="139" t="s">
        <v>1349</v>
      </c>
      <c r="E3196" s="139" t="s">
        <v>791</v>
      </c>
      <c r="F3196" s="139" t="s">
        <v>792</v>
      </c>
      <c r="G3196" s="139" t="s">
        <v>1722</v>
      </c>
    </row>
    <row r="3197" spans="1:7">
      <c r="A3197" s="139">
        <v>3196</v>
      </c>
      <c r="B3197" s="139" t="s">
        <v>1348</v>
      </c>
      <c r="C3197" s="139" t="s">
        <v>1350</v>
      </c>
      <c r="D3197" s="139" t="s">
        <v>1349</v>
      </c>
      <c r="E3197" s="139" t="s">
        <v>793</v>
      </c>
      <c r="F3197" s="139" t="s">
        <v>794</v>
      </c>
      <c r="G3197" s="139" t="s">
        <v>1722</v>
      </c>
    </row>
    <row r="3198" spans="1:7">
      <c r="A3198" s="139">
        <v>3197</v>
      </c>
      <c r="B3198" s="139" t="s">
        <v>1348</v>
      </c>
      <c r="C3198" s="139" t="s">
        <v>1350</v>
      </c>
      <c r="D3198" s="139" t="s">
        <v>1349</v>
      </c>
      <c r="E3198" s="139" t="s">
        <v>795</v>
      </c>
      <c r="F3198" s="139" t="s">
        <v>796</v>
      </c>
      <c r="G3198" s="139" t="s">
        <v>1722</v>
      </c>
    </row>
    <row r="3199" spans="1:7">
      <c r="A3199" s="139">
        <v>3198</v>
      </c>
      <c r="B3199" s="139" t="s">
        <v>1348</v>
      </c>
      <c r="C3199" s="139" t="s">
        <v>1350</v>
      </c>
      <c r="D3199" s="139" t="s">
        <v>1349</v>
      </c>
      <c r="E3199" s="139" t="s">
        <v>797</v>
      </c>
      <c r="F3199" s="139" t="s">
        <v>798</v>
      </c>
      <c r="G3199" s="139" t="s">
        <v>1722</v>
      </c>
    </row>
    <row r="3200" spans="1:7">
      <c r="A3200" s="139">
        <v>3199</v>
      </c>
      <c r="B3200" s="139" t="s">
        <v>1348</v>
      </c>
      <c r="C3200" s="139" t="s">
        <v>1350</v>
      </c>
      <c r="D3200" s="139" t="s">
        <v>1349</v>
      </c>
      <c r="E3200" s="139" t="s">
        <v>799</v>
      </c>
      <c r="F3200" s="139" t="s">
        <v>800</v>
      </c>
      <c r="G3200" s="139" t="s">
        <v>2090</v>
      </c>
    </row>
    <row r="3201" spans="1:7">
      <c r="A3201" s="139">
        <v>3200</v>
      </c>
      <c r="B3201" s="139" t="s">
        <v>1348</v>
      </c>
      <c r="C3201" s="139" t="s">
        <v>1350</v>
      </c>
      <c r="D3201" s="139" t="s">
        <v>1349</v>
      </c>
      <c r="E3201" s="139" t="s">
        <v>801</v>
      </c>
      <c r="F3201" s="139" t="s">
        <v>802</v>
      </c>
      <c r="G3201" s="139" t="s">
        <v>1568</v>
      </c>
    </row>
    <row r="3202" spans="1:7">
      <c r="A3202" s="139">
        <v>3201</v>
      </c>
      <c r="B3202" s="139" t="s">
        <v>1348</v>
      </c>
      <c r="C3202" s="139" t="s">
        <v>1350</v>
      </c>
      <c r="D3202" s="139" t="s">
        <v>1349</v>
      </c>
      <c r="E3202" s="139" t="s">
        <v>1553</v>
      </c>
      <c r="F3202" s="139" t="s">
        <v>1554</v>
      </c>
      <c r="G3202" s="139" t="s">
        <v>1555</v>
      </c>
    </row>
    <row r="3203" spans="1:7">
      <c r="A3203" s="139">
        <v>3202</v>
      </c>
      <c r="B3203" s="139" t="s">
        <v>1348</v>
      </c>
      <c r="C3203" s="139" t="s">
        <v>1348</v>
      </c>
      <c r="D3203" s="139" t="s">
        <v>1349</v>
      </c>
      <c r="E3203" s="139" t="s">
        <v>1511</v>
      </c>
      <c r="F3203" s="139" t="s">
        <v>1512</v>
      </c>
      <c r="G3203" s="139" t="s">
        <v>1513</v>
      </c>
    </row>
    <row r="3204" spans="1:7">
      <c r="A3204" s="139">
        <v>3203</v>
      </c>
      <c r="B3204" s="139" t="s">
        <v>1348</v>
      </c>
      <c r="C3204" s="139" t="s">
        <v>1348</v>
      </c>
      <c r="D3204" s="139" t="s">
        <v>1349</v>
      </c>
      <c r="E3204" s="139" t="s">
        <v>799</v>
      </c>
      <c r="F3204" s="139" t="s">
        <v>800</v>
      </c>
      <c r="G3204" s="139" t="s">
        <v>2090</v>
      </c>
    </row>
    <row r="3205" spans="1:7">
      <c r="A3205" s="139">
        <v>3204</v>
      </c>
      <c r="B3205" s="139" t="s">
        <v>1348</v>
      </c>
      <c r="C3205" s="139" t="s">
        <v>1348</v>
      </c>
      <c r="D3205" s="139" t="s">
        <v>1349</v>
      </c>
      <c r="E3205" s="139" t="s">
        <v>1553</v>
      </c>
      <c r="F3205" s="139" t="s">
        <v>1554</v>
      </c>
      <c r="G3205" s="139" t="s">
        <v>1555</v>
      </c>
    </row>
    <row r="3206" spans="1:7">
      <c r="A3206" s="139">
        <v>3205</v>
      </c>
      <c r="B3206" s="139" t="s">
        <v>1351</v>
      </c>
      <c r="C3206" s="139" t="s">
        <v>1353</v>
      </c>
      <c r="D3206" s="139" t="s">
        <v>1352</v>
      </c>
      <c r="E3206" s="139" t="s">
        <v>803</v>
      </c>
      <c r="F3206" s="139" t="s">
        <v>804</v>
      </c>
      <c r="G3206" s="139" t="s">
        <v>2661</v>
      </c>
    </row>
    <row r="3207" spans="1:7">
      <c r="A3207" s="139">
        <v>3206</v>
      </c>
      <c r="B3207" s="139" t="s">
        <v>1351</v>
      </c>
      <c r="C3207" s="139" t="s">
        <v>1353</v>
      </c>
      <c r="D3207" s="139" t="s">
        <v>1352</v>
      </c>
      <c r="E3207" s="139" t="s">
        <v>805</v>
      </c>
      <c r="F3207" s="139" t="s">
        <v>806</v>
      </c>
      <c r="G3207" s="139" t="s">
        <v>2661</v>
      </c>
    </row>
    <row r="3208" spans="1:7">
      <c r="A3208" s="139">
        <v>3207</v>
      </c>
      <c r="B3208" s="139" t="s">
        <v>1351</v>
      </c>
      <c r="C3208" s="139" t="s">
        <v>1353</v>
      </c>
      <c r="D3208" s="139" t="s">
        <v>1352</v>
      </c>
      <c r="E3208" s="139" t="s">
        <v>2642</v>
      </c>
      <c r="F3208" s="139" t="s">
        <v>2643</v>
      </c>
      <c r="G3208" s="139" t="s">
        <v>2644</v>
      </c>
    </row>
    <row r="3209" spans="1:7">
      <c r="A3209" s="139">
        <v>3208</v>
      </c>
      <c r="B3209" s="139" t="s">
        <v>1351</v>
      </c>
      <c r="C3209" s="139" t="s">
        <v>1353</v>
      </c>
      <c r="D3209" s="139" t="s">
        <v>1352</v>
      </c>
      <c r="E3209" s="139" t="s">
        <v>807</v>
      </c>
      <c r="F3209" s="139" t="s">
        <v>808</v>
      </c>
      <c r="G3209" s="139" t="s">
        <v>2661</v>
      </c>
    </row>
    <row r="3210" spans="1:7">
      <c r="A3210" s="139">
        <v>3209</v>
      </c>
      <c r="B3210" s="139" t="s">
        <v>1351</v>
      </c>
      <c r="C3210" s="139" t="s">
        <v>1353</v>
      </c>
      <c r="D3210" s="139" t="s">
        <v>1352</v>
      </c>
      <c r="E3210" s="139" t="s">
        <v>809</v>
      </c>
      <c r="F3210" s="139" t="s">
        <v>810</v>
      </c>
      <c r="G3210" s="139" t="s">
        <v>2661</v>
      </c>
    </row>
    <row r="3211" spans="1:7">
      <c r="A3211" s="139">
        <v>3210</v>
      </c>
      <c r="B3211" s="139" t="s">
        <v>1351</v>
      </c>
      <c r="C3211" s="139" t="s">
        <v>1353</v>
      </c>
      <c r="D3211" s="139" t="s">
        <v>1352</v>
      </c>
      <c r="E3211" s="139" t="s">
        <v>1940</v>
      </c>
      <c r="F3211" s="139" t="s">
        <v>811</v>
      </c>
      <c r="G3211" s="139" t="s">
        <v>2661</v>
      </c>
    </row>
    <row r="3212" spans="1:7">
      <c r="A3212" s="139">
        <v>3211</v>
      </c>
      <c r="B3212" s="139" t="s">
        <v>1351</v>
      </c>
      <c r="C3212" s="139" t="s">
        <v>1353</v>
      </c>
      <c r="D3212" s="139" t="s">
        <v>1352</v>
      </c>
      <c r="E3212" s="139" t="s">
        <v>812</v>
      </c>
      <c r="F3212" s="139" t="s">
        <v>813</v>
      </c>
      <c r="G3212" s="139" t="s">
        <v>669</v>
      </c>
    </row>
    <row r="3213" spans="1:7">
      <c r="A3213" s="139">
        <v>3212</v>
      </c>
      <c r="B3213" s="139" t="s">
        <v>1351</v>
      </c>
      <c r="C3213" s="139" t="s">
        <v>1353</v>
      </c>
      <c r="D3213" s="139" t="s">
        <v>1352</v>
      </c>
      <c r="E3213" s="139" t="s">
        <v>814</v>
      </c>
      <c r="F3213" s="139" t="s">
        <v>815</v>
      </c>
      <c r="G3213" s="139" t="s">
        <v>2661</v>
      </c>
    </row>
    <row r="3214" spans="1:7">
      <c r="A3214" s="139">
        <v>3213</v>
      </c>
      <c r="B3214" s="139" t="s">
        <v>1351</v>
      </c>
      <c r="C3214" s="139" t="s">
        <v>1353</v>
      </c>
      <c r="D3214" s="139" t="s">
        <v>1352</v>
      </c>
      <c r="E3214" s="139" t="s">
        <v>1712</v>
      </c>
      <c r="F3214" s="139" t="s">
        <v>1561</v>
      </c>
      <c r="G3214" s="139" t="s">
        <v>1713</v>
      </c>
    </row>
    <row r="3215" spans="1:7">
      <c r="A3215" s="139">
        <v>3214</v>
      </c>
      <c r="B3215" s="139" t="s">
        <v>1351</v>
      </c>
      <c r="C3215" s="139" t="s">
        <v>1353</v>
      </c>
      <c r="D3215" s="139" t="s">
        <v>1352</v>
      </c>
      <c r="E3215" s="139" t="s">
        <v>816</v>
      </c>
      <c r="F3215" s="139" t="s">
        <v>817</v>
      </c>
      <c r="G3215" s="139" t="s">
        <v>2661</v>
      </c>
    </row>
    <row r="3216" spans="1:7">
      <c r="A3216" s="139">
        <v>3215</v>
      </c>
      <c r="B3216" s="139" t="s">
        <v>1351</v>
      </c>
      <c r="C3216" s="139" t="s">
        <v>1353</v>
      </c>
      <c r="D3216" s="139" t="s">
        <v>1352</v>
      </c>
      <c r="E3216" s="139" t="s">
        <v>818</v>
      </c>
      <c r="F3216" s="139" t="s">
        <v>819</v>
      </c>
      <c r="G3216" s="139" t="s">
        <v>1612</v>
      </c>
    </row>
    <row r="3217" spans="1:7">
      <c r="A3217" s="139">
        <v>3216</v>
      </c>
      <c r="B3217" s="139" t="s">
        <v>1351</v>
      </c>
      <c r="C3217" s="139" t="s">
        <v>1353</v>
      </c>
      <c r="D3217" s="139" t="s">
        <v>1352</v>
      </c>
      <c r="E3217" s="139" t="s">
        <v>820</v>
      </c>
      <c r="F3217" s="139" t="s">
        <v>821</v>
      </c>
      <c r="G3217" s="139" t="s">
        <v>2661</v>
      </c>
    </row>
    <row r="3218" spans="1:7">
      <c r="A3218" s="139">
        <v>3217</v>
      </c>
      <c r="B3218" s="139" t="s">
        <v>1351</v>
      </c>
      <c r="C3218" s="139" t="s">
        <v>1353</v>
      </c>
      <c r="D3218" s="139" t="s">
        <v>1352</v>
      </c>
      <c r="E3218" s="139" t="s">
        <v>1511</v>
      </c>
      <c r="F3218" s="139" t="s">
        <v>1512</v>
      </c>
      <c r="G3218" s="139" t="s">
        <v>1513</v>
      </c>
    </row>
    <row r="3219" spans="1:7">
      <c r="A3219" s="139">
        <v>3218</v>
      </c>
      <c r="B3219" s="139" t="s">
        <v>1351</v>
      </c>
      <c r="C3219" s="139" t="s">
        <v>1353</v>
      </c>
      <c r="D3219" s="139" t="s">
        <v>1352</v>
      </c>
      <c r="E3219" s="139" t="s">
        <v>822</v>
      </c>
      <c r="F3219" s="139" t="s">
        <v>823</v>
      </c>
      <c r="G3219" s="139" t="s">
        <v>2661</v>
      </c>
    </row>
    <row r="3220" spans="1:7">
      <c r="A3220" s="139">
        <v>3219</v>
      </c>
      <c r="B3220" s="139" t="s">
        <v>1351</v>
      </c>
      <c r="C3220" s="139" t="s">
        <v>1353</v>
      </c>
      <c r="D3220" s="139" t="s">
        <v>1352</v>
      </c>
      <c r="E3220" s="139" t="s">
        <v>824</v>
      </c>
      <c r="F3220" s="139" t="s">
        <v>825</v>
      </c>
      <c r="G3220" s="139" t="s">
        <v>2661</v>
      </c>
    </row>
    <row r="3221" spans="1:7">
      <c r="A3221" s="139">
        <v>3220</v>
      </c>
      <c r="B3221" s="139" t="s">
        <v>1351</v>
      </c>
      <c r="C3221" s="139" t="s">
        <v>1353</v>
      </c>
      <c r="D3221" s="139" t="s">
        <v>1352</v>
      </c>
      <c r="E3221" s="139" t="s">
        <v>826</v>
      </c>
      <c r="F3221" s="139" t="s">
        <v>1564</v>
      </c>
      <c r="G3221" s="139" t="s">
        <v>827</v>
      </c>
    </row>
    <row r="3222" spans="1:7">
      <c r="A3222" s="139">
        <v>3221</v>
      </c>
      <c r="B3222" s="139" t="s">
        <v>1351</v>
      </c>
      <c r="C3222" s="139" t="s">
        <v>1353</v>
      </c>
      <c r="D3222" s="139" t="s">
        <v>1352</v>
      </c>
      <c r="E3222" s="139" t="s">
        <v>828</v>
      </c>
      <c r="F3222" s="139" t="s">
        <v>829</v>
      </c>
      <c r="G3222" s="139" t="s">
        <v>2661</v>
      </c>
    </row>
    <row r="3223" spans="1:7">
      <c r="A3223" s="139">
        <v>3222</v>
      </c>
      <c r="B3223" s="139" t="s">
        <v>1351</v>
      </c>
      <c r="C3223" s="139" t="s">
        <v>1353</v>
      </c>
      <c r="D3223" s="139" t="s">
        <v>1352</v>
      </c>
      <c r="E3223" s="139" t="s">
        <v>2359</v>
      </c>
      <c r="F3223" s="139" t="s">
        <v>2004</v>
      </c>
      <c r="G3223" s="139" t="s">
        <v>2360</v>
      </c>
    </row>
    <row r="3224" spans="1:7">
      <c r="A3224" s="139">
        <v>3223</v>
      </c>
      <c r="B3224" s="139" t="s">
        <v>1351</v>
      </c>
      <c r="C3224" s="139" t="s">
        <v>1353</v>
      </c>
      <c r="D3224" s="139" t="s">
        <v>1352</v>
      </c>
      <c r="E3224" s="139" t="s">
        <v>2242</v>
      </c>
      <c r="F3224" s="139" t="s">
        <v>2004</v>
      </c>
      <c r="G3224" s="139" t="s">
        <v>2243</v>
      </c>
    </row>
    <row r="3225" spans="1:7">
      <c r="A3225" s="139">
        <v>3224</v>
      </c>
      <c r="B3225" s="139" t="s">
        <v>1351</v>
      </c>
      <c r="C3225" s="139" t="s">
        <v>1351</v>
      </c>
      <c r="D3225" s="139" t="s">
        <v>1352</v>
      </c>
      <c r="E3225" s="139" t="s">
        <v>1511</v>
      </c>
      <c r="F3225" s="139" t="s">
        <v>1512</v>
      </c>
      <c r="G3225" s="139" t="s">
        <v>1513</v>
      </c>
    </row>
    <row r="3226" spans="1:7">
      <c r="A3226" s="139">
        <v>3225</v>
      </c>
      <c r="B3226" s="139" t="s">
        <v>1351</v>
      </c>
      <c r="C3226" s="139" t="s">
        <v>1351</v>
      </c>
      <c r="D3226" s="139" t="s">
        <v>1352</v>
      </c>
      <c r="E3226" s="139" t="s">
        <v>2359</v>
      </c>
      <c r="F3226" s="139" t="s">
        <v>2004</v>
      </c>
      <c r="G3226" s="139" t="s">
        <v>2360</v>
      </c>
    </row>
    <row r="3227" spans="1:7">
      <c r="A3227" s="139">
        <v>3226</v>
      </c>
      <c r="B3227" s="139" t="s">
        <v>1351</v>
      </c>
      <c r="C3227" s="139" t="s">
        <v>1351</v>
      </c>
      <c r="D3227" s="139" t="s">
        <v>1352</v>
      </c>
      <c r="E3227" s="139" t="s">
        <v>2242</v>
      </c>
      <c r="F3227" s="139" t="s">
        <v>2004</v>
      </c>
      <c r="G3227" s="139" t="s">
        <v>2243</v>
      </c>
    </row>
    <row r="3228" spans="1:7">
      <c r="A3228" s="139">
        <v>3227</v>
      </c>
      <c r="B3228" s="139" t="s">
        <v>1354</v>
      </c>
      <c r="C3228" s="139" t="s">
        <v>1356</v>
      </c>
      <c r="D3228" s="139" t="s">
        <v>1355</v>
      </c>
      <c r="E3228" s="139" t="s">
        <v>830</v>
      </c>
      <c r="F3228" s="139" t="s">
        <v>831</v>
      </c>
      <c r="G3228" s="139" t="s">
        <v>2644</v>
      </c>
    </row>
    <row r="3229" spans="1:7">
      <c r="A3229" s="139">
        <v>3228</v>
      </c>
      <c r="B3229" s="139" t="s">
        <v>1354</v>
      </c>
      <c r="C3229" s="139" t="s">
        <v>1356</v>
      </c>
      <c r="D3229" s="139" t="s">
        <v>1355</v>
      </c>
      <c r="E3229" s="139" t="s">
        <v>832</v>
      </c>
      <c r="F3229" s="139" t="s">
        <v>833</v>
      </c>
      <c r="G3229" s="139" t="s">
        <v>2090</v>
      </c>
    </row>
    <row r="3230" spans="1:7">
      <c r="A3230" s="139">
        <v>3229</v>
      </c>
      <c r="B3230" s="139" t="s">
        <v>1354</v>
      </c>
      <c r="C3230" s="139" t="s">
        <v>1356</v>
      </c>
      <c r="D3230" s="139" t="s">
        <v>1355</v>
      </c>
      <c r="E3230" s="139" t="s">
        <v>834</v>
      </c>
      <c r="F3230" s="139" t="s">
        <v>835</v>
      </c>
      <c r="G3230" s="139" t="s">
        <v>2090</v>
      </c>
    </row>
    <row r="3231" spans="1:7">
      <c r="A3231" s="139">
        <v>3230</v>
      </c>
      <c r="B3231" s="139" t="s">
        <v>1354</v>
      </c>
      <c r="C3231" s="139" t="s">
        <v>1356</v>
      </c>
      <c r="D3231" s="139" t="s">
        <v>1355</v>
      </c>
      <c r="E3231" s="139" t="s">
        <v>836</v>
      </c>
      <c r="F3231" s="139" t="s">
        <v>837</v>
      </c>
      <c r="G3231" s="139" t="s">
        <v>2090</v>
      </c>
    </row>
    <row r="3232" spans="1:7">
      <c r="A3232" s="139">
        <v>3231</v>
      </c>
      <c r="B3232" s="139" t="s">
        <v>1354</v>
      </c>
      <c r="C3232" s="139" t="s">
        <v>1356</v>
      </c>
      <c r="D3232" s="139" t="s">
        <v>1355</v>
      </c>
      <c r="E3232" s="139" t="s">
        <v>838</v>
      </c>
      <c r="F3232" s="139" t="s">
        <v>839</v>
      </c>
      <c r="G3232" s="139" t="s">
        <v>2090</v>
      </c>
    </row>
    <row r="3233" spans="1:7">
      <c r="A3233" s="139">
        <v>3232</v>
      </c>
      <c r="B3233" s="139" t="s">
        <v>1354</v>
      </c>
      <c r="C3233" s="139" t="s">
        <v>1356</v>
      </c>
      <c r="D3233" s="139" t="s">
        <v>1355</v>
      </c>
      <c r="E3233" s="139" t="s">
        <v>840</v>
      </c>
      <c r="F3233" s="139" t="s">
        <v>841</v>
      </c>
      <c r="G3233" s="139" t="s">
        <v>2090</v>
      </c>
    </row>
    <row r="3234" spans="1:7">
      <c r="A3234" s="139">
        <v>3233</v>
      </c>
      <c r="B3234" s="139" t="s">
        <v>1354</v>
      </c>
      <c r="C3234" s="139" t="s">
        <v>1356</v>
      </c>
      <c r="D3234" s="139" t="s">
        <v>1355</v>
      </c>
      <c r="E3234" s="139" t="s">
        <v>842</v>
      </c>
      <c r="F3234" s="139" t="s">
        <v>843</v>
      </c>
      <c r="G3234" s="139" t="s">
        <v>2090</v>
      </c>
    </row>
    <row r="3235" spans="1:7">
      <c r="A3235" s="139">
        <v>3234</v>
      </c>
      <c r="B3235" s="139" t="s">
        <v>1354</v>
      </c>
      <c r="C3235" s="139" t="s">
        <v>1356</v>
      </c>
      <c r="D3235" s="139" t="s">
        <v>1355</v>
      </c>
      <c r="E3235" s="139" t="s">
        <v>1511</v>
      </c>
      <c r="F3235" s="139" t="s">
        <v>1512</v>
      </c>
      <c r="G3235" s="139" t="s">
        <v>1513</v>
      </c>
    </row>
    <row r="3236" spans="1:7">
      <c r="A3236" s="139">
        <v>3235</v>
      </c>
      <c r="B3236" s="139" t="s">
        <v>1354</v>
      </c>
      <c r="C3236" s="139" t="s">
        <v>1356</v>
      </c>
      <c r="D3236" s="139" t="s">
        <v>1355</v>
      </c>
      <c r="E3236" s="139" t="s">
        <v>844</v>
      </c>
      <c r="F3236" s="139" t="s">
        <v>845</v>
      </c>
      <c r="G3236" s="139" t="s">
        <v>2090</v>
      </c>
    </row>
    <row r="3237" spans="1:7">
      <c r="A3237" s="139">
        <v>3236</v>
      </c>
      <c r="B3237" s="139" t="s">
        <v>1354</v>
      </c>
      <c r="C3237" s="139" t="s">
        <v>1356</v>
      </c>
      <c r="D3237" s="139" t="s">
        <v>1355</v>
      </c>
      <c r="E3237" s="139" t="s">
        <v>846</v>
      </c>
      <c r="F3237" s="139" t="s">
        <v>847</v>
      </c>
      <c r="G3237" s="139" t="s">
        <v>2090</v>
      </c>
    </row>
    <row r="3238" spans="1:7">
      <c r="A3238" s="139">
        <v>3237</v>
      </c>
      <c r="B3238" s="139" t="s">
        <v>1354</v>
      </c>
      <c r="C3238" s="139" t="s">
        <v>1356</v>
      </c>
      <c r="D3238" s="139" t="s">
        <v>1355</v>
      </c>
      <c r="E3238" s="139" t="s">
        <v>2086</v>
      </c>
      <c r="F3238" s="139" t="s">
        <v>2004</v>
      </c>
      <c r="G3238" s="139" t="s">
        <v>2087</v>
      </c>
    </row>
    <row r="3239" spans="1:7">
      <c r="A3239" s="139">
        <v>3238</v>
      </c>
      <c r="B3239" s="139" t="s">
        <v>1354</v>
      </c>
      <c r="C3239" s="139" t="s">
        <v>1354</v>
      </c>
      <c r="D3239" s="139" t="s">
        <v>1355</v>
      </c>
      <c r="E3239" s="139" t="s">
        <v>830</v>
      </c>
      <c r="F3239" s="139" t="s">
        <v>831</v>
      </c>
      <c r="G3239" s="139" t="s">
        <v>2644</v>
      </c>
    </row>
    <row r="3240" spans="1:7">
      <c r="A3240" s="139">
        <v>3239</v>
      </c>
      <c r="B3240" s="139" t="s">
        <v>1354</v>
      </c>
      <c r="C3240" s="139" t="s">
        <v>1354</v>
      </c>
      <c r="D3240" s="139" t="s">
        <v>1355</v>
      </c>
      <c r="E3240" s="139" t="s">
        <v>832</v>
      </c>
      <c r="F3240" s="139" t="s">
        <v>833</v>
      </c>
      <c r="G3240" s="139" t="s">
        <v>2090</v>
      </c>
    </row>
    <row r="3241" spans="1:7">
      <c r="A3241" s="139">
        <v>3240</v>
      </c>
      <c r="B3241" s="139" t="s">
        <v>1354</v>
      </c>
      <c r="C3241" s="139" t="s">
        <v>1354</v>
      </c>
      <c r="D3241" s="139" t="s">
        <v>1355</v>
      </c>
      <c r="E3241" s="139" t="s">
        <v>1511</v>
      </c>
      <c r="F3241" s="139" t="s">
        <v>1512</v>
      </c>
      <c r="G3241" s="139" t="s">
        <v>1513</v>
      </c>
    </row>
    <row r="3242" spans="1:7">
      <c r="A3242" s="139">
        <v>3241</v>
      </c>
      <c r="B3242" s="139" t="s">
        <v>1354</v>
      </c>
      <c r="C3242" s="139" t="s">
        <v>1354</v>
      </c>
      <c r="D3242" s="139" t="s">
        <v>1355</v>
      </c>
      <c r="E3242" s="139" t="s">
        <v>2086</v>
      </c>
      <c r="F3242" s="139" t="s">
        <v>2004</v>
      </c>
      <c r="G3242" s="139" t="s">
        <v>2087</v>
      </c>
    </row>
    <row r="3243" spans="1:7">
      <c r="A3243" s="139">
        <v>3242</v>
      </c>
      <c r="B3243" s="139" t="s">
        <v>1357</v>
      </c>
      <c r="C3243" s="139" t="s">
        <v>1359</v>
      </c>
      <c r="D3243" s="139" t="s">
        <v>1358</v>
      </c>
      <c r="E3243" s="139" t="s">
        <v>848</v>
      </c>
      <c r="F3243" s="139" t="s">
        <v>849</v>
      </c>
      <c r="G3243" s="139" t="s">
        <v>850</v>
      </c>
    </row>
    <row r="3244" spans="1:7">
      <c r="A3244" s="139">
        <v>3243</v>
      </c>
      <c r="B3244" s="139" t="s">
        <v>1357</v>
      </c>
      <c r="C3244" s="139" t="s">
        <v>1359</v>
      </c>
      <c r="D3244" s="139" t="s">
        <v>1358</v>
      </c>
      <c r="E3244" s="139" t="s">
        <v>1511</v>
      </c>
      <c r="F3244" s="139" t="s">
        <v>1512</v>
      </c>
      <c r="G3244" s="139" t="s">
        <v>1513</v>
      </c>
    </row>
    <row r="3245" spans="1:7">
      <c r="A3245" s="139">
        <v>3244</v>
      </c>
      <c r="B3245" s="139" t="s">
        <v>1357</v>
      </c>
      <c r="C3245" s="139" t="s">
        <v>1359</v>
      </c>
      <c r="D3245" s="139" t="s">
        <v>1358</v>
      </c>
      <c r="E3245" s="139" t="s">
        <v>2242</v>
      </c>
      <c r="F3245" s="139" t="s">
        <v>2004</v>
      </c>
      <c r="G3245" s="139" t="s">
        <v>2243</v>
      </c>
    </row>
    <row r="3246" spans="1:7">
      <c r="A3246" s="139">
        <v>3245</v>
      </c>
      <c r="B3246" s="139" t="s">
        <v>1357</v>
      </c>
      <c r="C3246" s="139" t="s">
        <v>1357</v>
      </c>
      <c r="D3246" s="139" t="s">
        <v>1358</v>
      </c>
      <c r="E3246" s="139" t="s">
        <v>1511</v>
      </c>
      <c r="F3246" s="139" t="s">
        <v>1512</v>
      </c>
      <c r="G3246" s="139" t="s">
        <v>1513</v>
      </c>
    </row>
    <row r="3247" spans="1:7">
      <c r="A3247" s="139">
        <v>3246</v>
      </c>
      <c r="B3247" s="139" t="s">
        <v>1357</v>
      </c>
      <c r="C3247" s="139" t="s">
        <v>1357</v>
      </c>
      <c r="D3247" s="139" t="s">
        <v>1358</v>
      </c>
      <c r="E3247" s="139" t="s">
        <v>2242</v>
      </c>
      <c r="F3247" s="139" t="s">
        <v>2004</v>
      </c>
      <c r="G3247" s="139" t="s">
        <v>2243</v>
      </c>
    </row>
    <row r="3248" spans="1:7">
      <c r="A3248" s="139">
        <v>3247</v>
      </c>
      <c r="B3248" s="139" t="s">
        <v>1360</v>
      </c>
      <c r="C3248" s="139" t="s">
        <v>1362</v>
      </c>
      <c r="D3248" s="139" t="s">
        <v>1361</v>
      </c>
      <c r="E3248" s="139" t="s">
        <v>851</v>
      </c>
      <c r="F3248" s="139" t="s">
        <v>852</v>
      </c>
      <c r="G3248" s="139" t="s">
        <v>853</v>
      </c>
    </row>
    <row r="3249" spans="1:7">
      <c r="A3249" s="139">
        <v>3248</v>
      </c>
      <c r="B3249" s="139" t="s">
        <v>1360</v>
      </c>
      <c r="C3249" s="139" t="s">
        <v>1362</v>
      </c>
      <c r="D3249" s="139" t="s">
        <v>1361</v>
      </c>
      <c r="E3249" s="139" t="s">
        <v>854</v>
      </c>
      <c r="F3249" s="139" t="s">
        <v>855</v>
      </c>
      <c r="G3249" s="139" t="s">
        <v>853</v>
      </c>
    </row>
    <row r="3250" spans="1:7">
      <c r="A3250" s="139">
        <v>3249</v>
      </c>
      <c r="B3250" s="139" t="s">
        <v>1360</v>
      </c>
      <c r="C3250" s="139" t="s">
        <v>1362</v>
      </c>
      <c r="D3250" s="139" t="s">
        <v>1361</v>
      </c>
      <c r="E3250" s="139" t="s">
        <v>856</v>
      </c>
      <c r="F3250" s="139" t="s">
        <v>857</v>
      </c>
      <c r="G3250" s="139" t="s">
        <v>853</v>
      </c>
    </row>
    <row r="3251" spans="1:7">
      <c r="A3251" s="139">
        <v>3250</v>
      </c>
      <c r="B3251" s="139" t="s">
        <v>1360</v>
      </c>
      <c r="C3251" s="139" t="s">
        <v>1362</v>
      </c>
      <c r="D3251" s="139" t="s">
        <v>1361</v>
      </c>
      <c r="E3251" s="139" t="s">
        <v>1511</v>
      </c>
      <c r="F3251" s="139" t="s">
        <v>1512</v>
      </c>
      <c r="G3251" s="139" t="s">
        <v>1513</v>
      </c>
    </row>
    <row r="3252" spans="1:7">
      <c r="A3252" s="139">
        <v>3251</v>
      </c>
      <c r="B3252" s="139" t="s">
        <v>1360</v>
      </c>
      <c r="C3252" s="139" t="s">
        <v>1362</v>
      </c>
      <c r="D3252" s="139" t="s">
        <v>1361</v>
      </c>
      <c r="E3252" s="139" t="s">
        <v>2003</v>
      </c>
      <c r="F3252" s="139" t="s">
        <v>2004</v>
      </c>
      <c r="G3252" s="139" t="s">
        <v>2005</v>
      </c>
    </row>
    <row r="3253" spans="1:7">
      <c r="A3253" s="139">
        <v>3252</v>
      </c>
      <c r="B3253" s="139" t="s">
        <v>1360</v>
      </c>
      <c r="C3253" s="139" t="s">
        <v>1360</v>
      </c>
      <c r="D3253" s="139" t="s">
        <v>1361</v>
      </c>
      <c r="E3253" s="139" t="s">
        <v>1511</v>
      </c>
      <c r="F3253" s="139" t="s">
        <v>1512</v>
      </c>
      <c r="G3253" s="139" t="s">
        <v>1513</v>
      </c>
    </row>
    <row r="3254" spans="1:7">
      <c r="A3254" s="139">
        <v>3253</v>
      </c>
      <c r="B3254" s="139" t="s">
        <v>1360</v>
      </c>
      <c r="C3254" s="139" t="s">
        <v>1360</v>
      </c>
      <c r="D3254" s="139" t="s">
        <v>1361</v>
      </c>
      <c r="E3254" s="139" t="s">
        <v>2003</v>
      </c>
      <c r="F3254" s="139" t="s">
        <v>2004</v>
      </c>
      <c r="G3254" s="139" t="s">
        <v>2005</v>
      </c>
    </row>
    <row r="3255" spans="1:7">
      <c r="A3255" s="139">
        <v>3254</v>
      </c>
      <c r="B3255" s="139" t="s">
        <v>1363</v>
      </c>
      <c r="C3255" s="139" t="s">
        <v>1365</v>
      </c>
      <c r="D3255" s="139" t="s">
        <v>1364</v>
      </c>
      <c r="E3255" s="139" t="s">
        <v>858</v>
      </c>
      <c r="F3255" s="139" t="s">
        <v>859</v>
      </c>
      <c r="G3255" s="139" t="s">
        <v>2203</v>
      </c>
    </row>
    <row r="3256" spans="1:7">
      <c r="A3256" s="139">
        <v>3255</v>
      </c>
      <c r="B3256" s="139" t="s">
        <v>1363</v>
      </c>
      <c r="C3256" s="139" t="s">
        <v>1365</v>
      </c>
      <c r="D3256" s="139" t="s">
        <v>1364</v>
      </c>
      <c r="E3256" s="139" t="s">
        <v>860</v>
      </c>
      <c r="F3256" s="139" t="s">
        <v>861</v>
      </c>
      <c r="G3256" s="139" t="s">
        <v>1603</v>
      </c>
    </row>
    <row r="3257" spans="1:7">
      <c r="A3257" s="139">
        <v>3256</v>
      </c>
      <c r="B3257" s="139" t="s">
        <v>1363</v>
      </c>
      <c r="C3257" s="139" t="s">
        <v>1365</v>
      </c>
      <c r="D3257" s="139" t="s">
        <v>1364</v>
      </c>
      <c r="E3257" s="139" t="s">
        <v>862</v>
      </c>
      <c r="F3257" s="139" t="s">
        <v>863</v>
      </c>
      <c r="G3257" s="139" t="s">
        <v>1603</v>
      </c>
    </row>
    <row r="3258" spans="1:7">
      <c r="A3258" s="139">
        <v>3257</v>
      </c>
      <c r="B3258" s="139" t="s">
        <v>1363</v>
      </c>
      <c r="C3258" s="139" t="s">
        <v>1365</v>
      </c>
      <c r="D3258" s="139" t="s">
        <v>1364</v>
      </c>
      <c r="E3258" s="139" t="s">
        <v>1501</v>
      </c>
      <c r="F3258" s="139" t="s">
        <v>1502</v>
      </c>
      <c r="G3258" s="139" t="s">
        <v>1503</v>
      </c>
    </row>
    <row r="3259" spans="1:7">
      <c r="A3259" s="139">
        <v>3258</v>
      </c>
      <c r="B3259" s="139" t="s">
        <v>1363</v>
      </c>
      <c r="C3259" s="139" t="s">
        <v>1365</v>
      </c>
      <c r="D3259" s="139" t="s">
        <v>1364</v>
      </c>
      <c r="E3259" s="139" t="s">
        <v>1504</v>
      </c>
      <c r="F3259" s="139" t="s">
        <v>1502</v>
      </c>
      <c r="G3259" s="139" t="s">
        <v>1505</v>
      </c>
    </row>
    <row r="3260" spans="1:7">
      <c r="A3260" s="139">
        <v>3259</v>
      </c>
      <c r="B3260" s="139" t="s">
        <v>1363</v>
      </c>
      <c r="C3260" s="139" t="s">
        <v>1365</v>
      </c>
      <c r="D3260" s="139" t="s">
        <v>1364</v>
      </c>
      <c r="E3260" s="139" t="s">
        <v>864</v>
      </c>
      <c r="F3260" s="139" t="s">
        <v>865</v>
      </c>
      <c r="G3260" s="139" t="s">
        <v>497</v>
      </c>
    </row>
    <row r="3261" spans="1:7">
      <c r="A3261" s="139">
        <v>3260</v>
      </c>
      <c r="B3261" s="139" t="s">
        <v>1363</v>
      </c>
      <c r="C3261" s="139" t="s">
        <v>1365</v>
      </c>
      <c r="D3261" s="139" t="s">
        <v>1364</v>
      </c>
      <c r="E3261" s="139" t="s">
        <v>866</v>
      </c>
      <c r="F3261" s="139" t="s">
        <v>867</v>
      </c>
      <c r="G3261" s="139" t="s">
        <v>1603</v>
      </c>
    </row>
    <row r="3262" spans="1:7">
      <c r="A3262" s="139">
        <v>3261</v>
      </c>
      <c r="B3262" s="139" t="s">
        <v>1363</v>
      </c>
      <c r="C3262" s="139" t="s">
        <v>1365</v>
      </c>
      <c r="D3262" s="139" t="s">
        <v>1364</v>
      </c>
      <c r="E3262" s="139" t="s">
        <v>1511</v>
      </c>
      <c r="F3262" s="139" t="s">
        <v>1512</v>
      </c>
      <c r="G3262" s="139" t="s">
        <v>1513</v>
      </c>
    </row>
    <row r="3263" spans="1:7">
      <c r="A3263" s="139">
        <v>3262</v>
      </c>
      <c r="B3263" s="139" t="s">
        <v>1363</v>
      </c>
      <c r="C3263" s="139" t="s">
        <v>1365</v>
      </c>
      <c r="D3263" s="139" t="s">
        <v>1364</v>
      </c>
      <c r="E3263" s="139" t="s">
        <v>868</v>
      </c>
      <c r="F3263" s="139" t="s">
        <v>869</v>
      </c>
      <c r="G3263" s="139" t="s">
        <v>1603</v>
      </c>
    </row>
    <row r="3264" spans="1:7">
      <c r="A3264" s="139">
        <v>3263</v>
      </c>
      <c r="B3264" s="139" t="s">
        <v>1363</v>
      </c>
      <c r="C3264" s="139" t="s">
        <v>1365</v>
      </c>
      <c r="D3264" s="139" t="s">
        <v>1364</v>
      </c>
      <c r="E3264" s="139" t="s">
        <v>870</v>
      </c>
      <c r="F3264" s="139" t="s">
        <v>871</v>
      </c>
      <c r="G3264" s="139" t="s">
        <v>1603</v>
      </c>
    </row>
    <row r="3265" spans="1:7">
      <c r="A3265" s="139">
        <v>3264</v>
      </c>
      <c r="B3265" s="139" t="s">
        <v>1363</v>
      </c>
      <c r="C3265" s="139" t="s">
        <v>1365</v>
      </c>
      <c r="D3265" s="139" t="s">
        <v>1364</v>
      </c>
      <c r="E3265" s="139" t="s">
        <v>1879</v>
      </c>
      <c r="F3265" s="139" t="s">
        <v>1554</v>
      </c>
      <c r="G3265" s="139" t="s">
        <v>1880</v>
      </c>
    </row>
    <row r="3266" spans="1:7">
      <c r="A3266" s="139">
        <v>3265</v>
      </c>
      <c r="B3266" s="139" t="s">
        <v>1363</v>
      </c>
      <c r="C3266" s="139" t="s">
        <v>1363</v>
      </c>
      <c r="D3266" s="139" t="s">
        <v>1364</v>
      </c>
      <c r="E3266" s="139" t="s">
        <v>1501</v>
      </c>
      <c r="F3266" s="139" t="s">
        <v>1502</v>
      </c>
      <c r="G3266" s="139" t="s">
        <v>1503</v>
      </c>
    </row>
    <row r="3267" spans="1:7">
      <c r="A3267" s="139">
        <v>3266</v>
      </c>
      <c r="B3267" s="139" t="s">
        <v>1363</v>
      </c>
      <c r="C3267" s="139" t="s">
        <v>1363</v>
      </c>
      <c r="D3267" s="139" t="s">
        <v>1364</v>
      </c>
      <c r="E3267" s="139" t="s">
        <v>1504</v>
      </c>
      <c r="F3267" s="139" t="s">
        <v>1502</v>
      </c>
      <c r="G3267" s="139" t="s">
        <v>1505</v>
      </c>
    </row>
    <row r="3268" spans="1:7">
      <c r="A3268" s="139">
        <v>3267</v>
      </c>
      <c r="B3268" s="139" t="s">
        <v>1363</v>
      </c>
      <c r="C3268" s="139" t="s">
        <v>1363</v>
      </c>
      <c r="D3268" s="139" t="s">
        <v>1364</v>
      </c>
      <c r="E3268" s="139" t="s">
        <v>1511</v>
      </c>
      <c r="F3268" s="139" t="s">
        <v>1512</v>
      </c>
      <c r="G3268" s="139" t="s">
        <v>1513</v>
      </c>
    </row>
    <row r="3269" spans="1:7">
      <c r="A3269" s="139">
        <v>3268</v>
      </c>
      <c r="B3269" s="139" t="s">
        <v>1363</v>
      </c>
      <c r="C3269" s="139" t="s">
        <v>1363</v>
      </c>
      <c r="D3269" s="139" t="s">
        <v>1364</v>
      </c>
      <c r="E3269" s="139" t="s">
        <v>1879</v>
      </c>
      <c r="F3269" s="139" t="s">
        <v>1554</v>
      </c>
      <c r="G3269" s="139" t="s">
        <v>1880</v>
      </c>
    </row>
    <row r="3270" spans="1:7">
      <c r="A3270" s="139">
        <v>3269</v>
      </c>
      <c r="B3270" s="139" t="s">
        <v>1366</v>
      </c>
      <c r="C3270" s="139" t="s">
        <v>1368</v>
      </c>
      <c r="D3270" s="139" t="s">
        <v>1367</v>
      </c>
      <c r="E3270" s="139" t="s">
        <v>872</v>
      </c>
      <c r="F3270" s="139" t="s">
        <v>873</v>
      </c>
      <c r="G3270" s="139" t="s">
        <v>2644</v>
      </c>
    </row>
    <row r="3271" spans="1:7">
      <c r="A3271" s="139">
        <v>3270</v>
      </c>
      <c r="B3271" s="139" t="s">
        <v>1366</v>
      </c>
      <c r="C3271" s="139" t="s">
        <v>1368</v>
      </c>
      <c r="D3271" s="139" t="s">
        <v>1367</v>
      </c>
      <c r="E3271" s="139" t="s">
        <v>874</v>
      </c>
      <c r="F3271" s="139" t="s">
        <v>875</v>
      </c>
      <c r="G3271" s="139" t="s">
        <v>2644</v>
      </c>
    </row>
    <row r="3272" spans="1:7">
      <c r="A3272" s="139">
        <v>3271</v>
      </c>
      <c r="B3272" s="139" t="s">
        <v>1366</v>
      </c>
      <c r="C3272" s="139" t="s">
        <v>1368</v>
      </c>
      <c r="D3272" s="139" t="s">
        <v>1367</v>
      </c>
      <c r="E3272" s="139" t="s">
        <v>876</v>
      </c>
      <c r="F3272" s="139" t="s">
        <v>877</v>
      </c>
      <c r="G3272" s="139" t="s">
        <v>2644</v>
      </c>
    </row>
    <row r="3273" spans="1:7">
      <c r="A3273" s="139">
        <v>3272</v>
      </c>
      <c r="B3273" s="139" t="s">
        <v>1366</v>
      </c>
      <c r="C3273" s="139" t="s">
        <v>1368</v>
      </c>
      <c r="D3273" s="139" t="s">
        <v>1367</v>
      </c>
      <c r="E3273" s="139" t="s">
        <v>1511</v>
      </c>
      <c r="F3273" s="139" t="s">
        <v>1512</v>
      </c>
      <c r="G3273" s="139" t="s">
        <v>1513</v>
      </c>
    </row>
    <row r="3274" spans="1:7">
      <c r="A3274" s="139">
        <v>3273</v>
      </c>
      <c r="B3274" s="139" t="s">
        <v>1366</v>
      </c>
      <c r="C3274" s="139" t="s">
        <v>1368</v>
      </c>
      <c r="D3274" s="139" t="s">
        <v>1367</v>
      </c>
      <c r="E3274" s="139" t="s">
        <v>90</v>
      </c>
      <c r="F3274" s="139" t="s">
        <v>878</v>
      </c>
      <c r="G3274" s="139" t="s">
        <v>2644</v>
      </c>
    </row>
    <row r="3275" spans="1:7">
      <c r="A3275" s="139">
        <v>3274</v>
      </c>
      <c r="B3275" s="139" t="s">
        <v>1366</v>
      </c>
      <c r="C3275" s="139" t="s">
        <v>1368</v>
      </c>
      <c r="D3275" s="139" t="s">
        <v>1367</v>
      </c>
      <c r="E3275" s="139" t="s">
        <v>2343</v>
      </c>
      <c r="F3275" s="139" t="s">
        <v>1572</v>
      </c>
      <c r="G3275" s="139" t="s">
        <v>2344</v>
      </c>
    </row>
    <row r="3276" spans="1:7">
      <c r="A3276" s="139">
        <v>3275</v>
      </c>
      <c r="B3276" s="139" t="s">
        <v>1366</v>
      </c>
      <c r="C3276" s="139" t="s">
        <v>1368</v>
      </c>
      <c r="D3276" s="139" t="s">
        <v>1367</v>
      </c>
      <c r="E3276" s="139" t="s">
        <v>2359</v>
      </c>
      <c r="F3276" s="139" t="s">
        <v>2004</v>
      </c>
      <c r="G3276" s="139" t="s">
        <v>2360</v>
      </c>
    </row>
    <row r="3277" spans="1:7">
      <c r="A3277" s="139">
        <v>3276</v>
      </c>
      <c r="B3277" s="139" t="s">
        <v>1366</v>
      </c>
      <c r="C3277" s="139" t="s">
        <v>1366</v>
      </c>
      <c r="D3277" s="139" t="s">
        <v>1367</v>
      </c>
      <c r="E3277" s="139" t="s">
        <v>1511</v>
      </c>
      <c r="F3277" s="139" t="s">
        <v>1512</v>
      </c>
      <c r="G3277" s="139" t="s">
        <v>1513</v>
      </c>
    </row>
    <row r="3278" spans="1:7">
      <c r="A3278" s="139">
        <v>3277</v>
      </c>
      <c r="B3278" s="139" t="s">
        <v>1366</v>
      </c>
      <c r="C3278" s="139" t="s">
        <v>1366</v>
      </c>
      <c r="D3278" s="139" t="s">
        <v>1367</v>
      </c>
      <c r="E3278" s="139" t="s">
        <v>2359</v>
      </c>
      <c r="F3278" s="139" t="s">
        <v>2004</v>
      </c>
      <c r="G3278" s="139" t="s">
        <v>2360</v>
      </c>
    </row>
    <row r="3279" spans="1:7">
      <c r="A3279" s="139">
        <v>3278</v>
      </c>
      <c r="B3279" s="139" t="s">
        <v>1369</v>
      </c>
      <c r="C3279" s="139" t="s">
        <v>1371</v>
      </c>
      <c r="D3279" s="139" t="s">
        <v>1370</v>
      </c>
      <c r="E3279" s="139" t="s">
        <v>2554</v>
      </c>
      <c r="F3279" s="139" t="s">
        <v>879</v>
      </c>
      <c r="G3279" s="139" t="s">
        <v>880</v>
      </c>
    </row>
    <row r="3280" spans="1:7">
      <c r="A3280" s="139">
        <v>3279</v>
      </c>
      <c r="B3280" s="139" t="s">
        <v>1369</v>
      </c>
      <c r="C3280" s="139" t="s">
        <v>1371</v>
      </c>
      <c r="D3280" s="139" t="s">
        <v>1370</v>
      </c>
      <c r="E3280" s="139" t="s">
        <v>881</v>
      </c>
      <c r="F3280" s="139" t="s">
        <v>882</v>
      </c>
      <c r="G3280" s="139" t="s">
        <v>880</v>
      </c>
    </row>
    <row r="3281" spans="1:7">
      <c r="A3281" s="139">
        <v>3280</v>
      </c>
      <c r="B3281" s="139" t="s">
        <v>1369</v>
      </c>
      <c r="C3281" s="139" t="s">
        <v>1371</v>
      </c>
      <c r="D3281" s="139" t="s">
        <v>1370</v>
      </c>
      <c r="E3281" s="139" t="s">
        <v>883</v>
      </c>
      <c r="F3281" s="139" t="s">
        <v>884</v>
      </c>
      <c r="G3281" s="139" t="s">
        <v>880</v>
      </c>
    </row>
    <row r="3282" spans="1:7">
      <c r="A3282" s="139">
        <v>3281</v>
      </c>
      <c r="B3282" s="139" t="s">
        <v>1369</v>
      </c>
      <c r="C3282" s="139" t="s">
        <v>1371</v>
      </c>
      <c r="D3282" s="139" t="s">
        <v>1370</v>
      </c>
      <c r="E3282" s="139" t="s">
        <v>885</v>
      </c>
      <c r="F3282" s="139" t="s">
        <v>886</v>
      </c>
      <c r="G3282" s="139" t="s">
        <v>887</v>
      </c>
    </row>
    <row r="3283" spans="1:7">
      <c r="A3283" s="139">
        <v>3282</v>
      </c>
      <c r="B3283" s="139" t="s">
        <v>1369</v>
      </c>
      <c r="C3283" s="139" t="s">
        <v>1371</v>
      </c>
      <c r="D3283" s="139" t="s">
        <v>1370</v>
      </c>
      <c r="E3283" s="139" t="s">
        <v>888</v>
      </c>
      <c r="F3283" s="139" t="s">
        <v>889</v>
      </c>
      <c r="G3283" s="139" t="s">
        <v>1568</v>
      </c>
    </row>
    <row r="3284" spans="1:7">
      <c r="A3284" s="139">
        <v>3283</v>
      </c>
      <c r="B3284" s="139" t="s">
        <v>1369</v>
      </c>
      <c r="C3284" s="139" t="s">
        <v>1371</v>
      </c>
      <c r="D3284" s="139" t="s">
        <v>1370</v>
      </c>
      <c r="E3284" s="139" t="s">
        <v>1511</v>
      </c>
      <c r="F3284" s="139" t="s">
        <v>1512</v>
      </c>
      <c r="G3284" s="139" t="s">
        <v>1513</v>
      </c>
    </row>
    <row r="3285" spans="1:7">
      <c r="A3285" s="139">
        <v>3284</v>
      </c>
      <c r="B3285" s="139" t="s">
        <v>1369</v>
      </c>
      <c r="C3285" s="139" t="s">
        <v>1371</v>
      </c>
      <c r="D3285" s="139" t="s">
        <v>1370</v>
      </c>
      <c r="E3285" s="139" t="s">
        <v>2086</v>
      </c>
      <c r="F3285" s="139" t="s">
        <v>2004</v>
      </c>
      <c r="G3285" s="139" t="s">
        <v>2087</v>
      </c>
    </row>
    <row r="3286" spans="1:7">
      <c r="A3286" s="139">
        <v>3285</v>
      </c>
      <c r="B3286" s="139" t="s">
        <v>1369</v>
      </c>
      <c r="C3286" s="139" t="s">
        <v>1369</v>
      </c>
      <c r="D3286" s="139" t="s">
        <v>1370</v>
      </c>
      <c r="E3286" s="139" t="s">
        <v>1511</v>
      </c>
      <c r="F3286" s="139" t="s">
        <v>1512</v>
      </c>
      <c r="G3286" s="139" t="s">
        <v>1513</v>
      </c>
    </row>
    <row r="3287" spans="1:7">
      <c r="A3287" s="139">
        <v>3286</v>
      </c>
      <c r="B3287" s="139" t="s">
        <v>1369</v>
      </c>
      <c r="C3287" s="139" t="s">
        <v>1369</v>
      </c>
      <c r="D3287" s="139" t="s">
        <v>1370</v>
      </c>
      <c r="E3287" s="139" t="s">
        <v>2086</v>
      </c>
      <c r="F3287" s="139" t="s">
        <v>2004</v>
      </c>
      <c r="G3287" s="139" t="s">
        <v>2087</v>
      </c>
    </row>
    <row r="3288" spans="1:7">
      <c r="A3288" s="139">
        <v>3287</v>
      </c>
      <c r="B3288" s="139" t="s">
        <v>1372</v>
      </c>
      <c r="C3288" s="139" t="s">
        <v>1374</v>
      </c>
      <c r="D3288" s="139" t="s">
        <v>1373</v>
      </c>
      <c r="E3288" s="139" t="s">
        <v>890</v>
      </c>
      <c r="F3288" s="139" t="s">
        <v>891</v>
      </c>
      <c r="G3288" s="139" t="s">
        <v>2253</v>
      </c>
    </row>
    <row r="3289" spans="1:7">
      <c r="A3289" s="139">
        <v>3288</v>
      </c>
      <c r="B3289" s="139" t="s">
        <v>1372</v>
      </c>
      <c r="C3289" s="139" t="s">
        <v>1374</v>
      </c>
      <c r="D3289" s="139" t="s">
        <v>1373</v>
      </c>
      <c r="E3289" s="139" t="s">
        <v>1511</v>
      </c>
      <c r="F3289" s="139" t="s">
        <v>1512</v>
      </c>
      <c r="G3289" s="139" t="s">
        <v>1513</v>
      </c>
    </row>
    <row r="3290" spans="1:7">
      <c r="A3290" s="139">
        <v>3289</v>
      </c>
      <c r="B3290" s="139" t="s">
        <v>1372</v>
      </c>
      <c r="C3290" s="139" t="s">
        <v>1374</v>
      </c>
      <c r="D3290" s="139" t="s">
        <v>1373</v>
      </c>
      <c r="E3290" s="139" t="s">
        <v>2288</v>
      </c>
      <c r="F3290" s="139" t="s">
        <v>1554</v>
      </c>
      <c r="G3290" s="139" t="s">
        <v>2289</v>
      </c>
    </row>
    <row r="3291" spans="1:7">
      <c r="A3291" s="139">
        <v>3290</v>
      </c>
      <c r="B3291" s="139" t="s">
        <v>1372</v>
      </c>
      <c r="C3291" s="139" t="s">
        <v>1372</v>
      </c>
      <c r="D3291" s="139" t="s">
        <v>1373</v>
      </c>
      <c r="E3291" s="139" t="s">
        <v>1511</v>
      </c>
      <c r="F3291" s="139" t="s">
        <v>1512</v>
      </c>
      <c r="G3291" s="139" t="s">
        <v>1513</v>
      </c>
    </row>
    <row r="3292" spans="1:7">
      <c r="A3292" s="139">
        <v>3291</v>
      </c>
      <c r="B3292" s="139" t="s">
        <v>1372</v>
      </c>
      <c r="C3292" s="139" t="s">
        <v>1372</v>
      </c>
      <c r="D3292" s="139" t="s">
        <v>1373</v>
      </c>
      <c r="E3292" s="139" t="s">
        <v>2288</v>
      </c>
      <c r="F3292" s="139" t="s">
        <v>1554</v>
      </c>
      <c r="G3292" s="139" t="s">
        <v>2289</v>
      </c>
    </row>
    <row r="3293" spans="1:7">
      <c r="A3293" s="139">
        <v>3292</v>
      </c>
      <c r="B3293" s="139" t="s">
        <v>1375</v>
      </c>
      <c r="C3293" s="139" t="s">
        <v>1377</v>
      </c>
      <c r="D3293" s="139" t="s">
        <v>1376</v>
      </c>
      <c r="E3293" s="139" t="s">
        <v>892</v>
      </c>
      <c r="F3293" s="139" t="s">
        <v>893</v>
      </c>
      <c r="G3293" s="139" t="s">
        <v>2566</v>
      </c>
    </row>
    <row r="3294" spans="1:7">
      <c r="A3294" s="139">
        <v>3293</v>
      </c>
      <c r="B3294" s="139" t="s">
        <v>1375</v>
      </c>
      <c r="C3294" s="139" t="s">
        <v>1377</v>
      </c>
      <c r="D3294" s="139" t="s">
        <v>1376</v>
      </c>
      <c r="E3294" s="139" t="s">
        <v>894</v>
      </c>
      <c r="F3294" s="139" t="s">
        <v>895</v>
      </c>
      <c r="G3294" s="139" t="s">
        <v>2566</v>
      </c>
    </row>
    <row r="3295" spans="1:7">
      <c r="A3295" s="139">
        <v>3294</v>
      </c>
      <c r="B3295" s="139" t="s">
        <v>1375</v>
      </c>
      <c r="C3295" s="139" t="s">
        <v>1377</v>
      </c>
      <c r="D3295" s="139" t="s">
        <v>1376</v>
      </c>
      <c r="E3295" s="139" t="s">
        <v>896</v>
      </c>
      <c r="F3295" s="139" t="s">
        <v>897</v>
      </c>
      <c r="G3295" s="139" t="s">
        <v>2566</v>
      </c>
    </row>
    <row r="3296" spans="1:7">
      <c r="A3296" s="139">
        <v>3295</v>
      </c>
      <c r="B3296" s="139" t="s">
        <v>1375</v>
      </c>
      <c r="C3296" s="139" t="s">
        <v>1377</v>
      </c>
      <c r="D3296" s="139" t="s">
        <v>1376</v>
      </c>
      <c r="E3296" s="139" t="s">
        <v>898</v>
      </c>
      <c r="F3296" s="139" t="s">
        <v>899</v>
      </c>
      <c r="G3296" s="139" t="s">
        <v>1568</v>
      </c>
    </row>
    <row r="3297" spans="1:7">
      <c r="A3297" s="139">
        <v>3296</v>
      </c>
      <c r="B3297" s="139" t="s">
        <v>1375</v>
      </c>
      <c r="C3297" s="139" t="s">
        <v>1377</v>
      </c>
      <c r="D3297" s="139" t="s">
        <v>1376</v>
      </c>
      <c r="E3297" s="139" t="s">
        <v>900</v>
      </c>
      <c r="F3297" s="139" t="s">
        <v>901</v>
      </c>
      <c r="G3297" s="139" t="s">
        <v>2566</v>
      </c>
    </row>
    <row r="3298" spans="1:7">
      <c r="A3298" s="139">
        <v>3297</v>
      </c>
      <c r="B3298" s="139" t="s">
        <v>1375</v>
      </c>
      <c r="C3298" s="139" t="s">
        <v>1377</v>
      </c>
      <c r="D3298" s="139" t="s">
        <v>1376</v>
      </c>
      <c r="E3298" s="139" t="s">
        <v>902</v>
      </c>
      <c r="F3298" s="139" t="s">
        <v>903</v>
      </c>
      <c r="G3298" s="139" t="s">
        <v>2566</v>
      </c>
    </row>
    <row r="3299" spans="1:7">
      <c r="A3299" s="139">
        <v>3298</v>
      </c>
      <c r="B3299" s="139" t="s">
        <v>1375</v>
      </c>
      <c r="C3299" s="139" t="s">
        <v>1377</v>
      </c>
      <c r="D3299" s="139" t="s">
        <v>1376</v>
      </c>
      <c r="E3299" s="139" t="s">
        <v>904</v>
      </c>
      <c r="F3299" s="139" t="s">
        <v>905</v>
      </c>
      <c r="G3299" s="139" t="s">
        <v>2566</v>
      </c>
    </row>
    <row r="3300" spans="1:7">
      <c r="A3300" s="139">
        <v>3299</v>
      </c>
      <c r="B3300" s="139" t="s">
        <v>1375</v>
      </c>
      <c r="C3300" s="139" t="s">
        <v>1377</v>
      </c>
      <c r="D3300" s="139" t="s">
        <v>1376</v>
      </c>
      <c r="E3300" s="139" t="s">
        <v>906</v>
      </c>
      <c r="F3300" s="139" t="s">
        <v>907</v>
      </c>
      <c r="G3300" s="139" t="s">
        <v>2566</v>
      </c>
    </row>
    <row r="3301" spans="1:7">
      <c r="A3301" s="139">
        <v>3300</v>
      </c>
      <c r="B3301" s="139" t="s">
        <v>1375</v>
      </c>
      <c r="C3301" s="139" t="s">
        <v>1377</v>
      </c>
      <c r="D3301" s="139" t="s">
        <v>1376</v>
      </c>
      <c r="E3301" s="139" t="s">
        <v>908</v>
      </c>
      <c r="F3301" s="139" t="s">
        <v>909</v>
      </c>
      <c r="G3301" s="139" t="s">
        <v>2566</v>
      </c>
    </row>
    <row r="3302" spans="1:7">
      <c r="A3302" s="139">
        <v>3301</v>
      </c>
      <c r="B3302" s="139" t="s">
        <v>1375</v>
      </c>
      <c r="C3302" s="139" t="s">
        <v>1377</v>
      </c>
      <c r="D3302" s="139" t="s">
        <v>1376</v>
      </c>
      <c r="E3302" s="139" t="s">
        <v>910</v>
      </c>
      <c r="F3302" s="139" t="s">
        <v>911</v>
      </c>
      <c r="G3302" s="139" t="s">
        <v>2566</v>
      </c>
    </row>
    <row r="3303" spans="1:7">
      <c r="A3303" s="139">
        <v>3302</v>
      </c>
      <c r="B3303" s="139" t="s">
        <v>1375</v>
      </c>
      <c r="C3303" s="139" t="s">
        <v>1377</v>
      </c>
      <c r="D3303" s="139" t="s">
        <v>1376</v>
      </c>
      <c r="E3303" s="139" t="s">
        <v>912</v>
      </c>
      <c r="F3303" s="139" t="s">
        <v>913</v>
      </c>
      <c r="G3303" s="139" t="s">
        <v>2566</v>
      </c>
    </row>
    <row r="3304" spans="1:7">
      <c r="A3304" s="139">
        <v>3303</v>
      </c>
      <c r="B3304" s="139" t="s">
        <v>1375</v>
      </c>
      <c r="C3304" s="139" t="s">
        <v>1377</v>
      </c>
      <c r="D3304" s="139" t="s">
        <v>1376</v>
      </c>
      <c r="E3304" s="139" t="s">
        <v>914</v>
      </c>
      <c r="F3304" s="139" t="s">
        <v>915</v>
      </c>
      <c r="G3304" s="139" t="s">
        <v>2566</v>
      </c>
    </row>
    <row r="3305" spans="1:7">
      <c r="A3305" s="139">
        <v>3304</v>
      </c>
      <c r="B3305" s="139" t="s">
        <v>1375</v>
      </c>
      <c r="C3305" s="139" t="s">
        <v>1377</v>
      </c>
      <c r="D3305" s="139" t="s">
        <v>1376</v>
      </c>
      <c r="E3305" s="139" t="s">
        <v>1511</v>
      </c>
      <c r="F3305" s="139" t="s">
        <v>1512</v>
      </c>
      <c r="G3305" s="139" t="s">
        <v>1513</v>
      </c>
    </row>
    <row r="3306" spans="1:7">
      <c r="A3306" s="139">
        <v>3305</v>
      </c>
      <c r="B3306" s="139" t="s">
        <v>1375</v>
      </c>
      <c r="C3306" s="139" t="s">
        <v>1377</v>
      </c>
      <c r="D3306" s="139" t="s">
        <v>1376</v>
      </c>
      <c r="E3306" s="139" t="s">
        <v>916</v>
      </c>
      <c r="F3306" s="139" t="s">
        <v>917</v>
      </c>
      <c r="G3306" s="139" t="s">
        <v>2566</v>
      </c>
    </row>
    <row r="3307" spans="1:7">
      <c r="A3307" s="139">
        <v>3306</v>
      </c>
      <c r="B3307" s="139" t="s">
        <v>1375</v>
      </c>
      <c r="C3307" s="139" t="s">
        <v>1377</v>
      </c>
      <c r="D3307" s="139" t="s">
        <v>1376</v>
      </c>
      <c r="E3307" s="139" t="s">
        <v>2343</v>
      </c>
      <c r="F3307" s="139" t="s">
        <v>1572</v>
      </c>
      <c r="G3307" s="139" t="s">
        <v>2344</v>
      </c>
    </row>
    <row r="3308" spans="1:7">
      <c r="A3308" s="139">
        <v>3307</v>
      </c>
      <c r="B3308" s="139" t="s">
        <v>1375</v>
      </c>
      <c r="C3308" s="139" t="s">
        <v>1377</v>
      </c>
      <c r="D3308" s="139" t="s">
        <v>1376</v>
      </c>
      <c r="E3308" s="139" t="s">
        <v>2345</v>
      </c>
      <c r="F3308" s="139" t="s">
        <v>2004</v>
      </c>
      <c r="G3308" s="139" t="s">
        <v>2346</v>
      </c>
    </row>
    <row r="3309" spans="1:7">
      <c r="A3309" s="139">
        <v>3308</v>
      </c>
      <c r="B3309" s="139" t="s">
        <v>1375</v>
      </c>
      <c r="C3309" s="139" t="s">
        <v>1375</v>
      </c>
      <c r="D3309" s="139" t="s">
        <v>1376</v>
      </c>
      <c r="E3309" s="139" t="s">
        <v>894</v>
      </c>
      <c r="F3309" s="139" t="s">
        <v>895</v>
      </c>
      <c r="G3309" s="139" t="s">
        <v>2566</v>
      </c>
    </row>
    <row r="3310" spans="1:7">
      <c r="A3310" s="139">
        <v>3309</v>
      </c>
      <c r="B3310" s="139" t="s">
        <v>1375</v>
      </c>
      <c r="C3310" s="139" t="s">
        <v>1375</v>
      </c>
      <c r="D3310" s="139" t="s">
        <v>1376</v>
      </c>
      <c r="E3310" s="139" t="s">
        <v>1511</v>
      </c>
      <c r="F3310" s="139" t="s">
        <v>1512</v>
      </c>
      <c r="G3310" s="139" t="s">
        <v>1513</v>
      </c>
    </row>
    <row r="3311" spans="1:7">
      <c r="A3311" s="139">
        <v>3310</v>
      </c>
      <c r="B3311" s="139" t="s">
        <v>1375</v>
      </c>
      <c r="C3311" s="139" t="s">
        <v>1375</v>
      </c>
      <c r="D3311" s="139" t="s">
        <v>1376</v>
      </c>
      <c r="E3311" s="139" t="s">
        <v>2345</v>
      </c>
      <c r="F3311" s="139" t="s">
        <v>2004</v>
      </c>
      <c r="G3311" s="139" t="s">
        <v>2346</v>
      </c>
    </row>
    <row r="3312" spans="1:7">
      <c r="A3312" s="139">
        <v>3311</v>
      </c>
      <c r="B3312" s="139" t="s">
        <v>1378</v>
      </c>
      <c r="C3312" s="139" t="s">
        <v>1380</v>
      </c>
      <c r="D3312" s="139" t="s">
        <v>1379</v>
      </c>
      <c r="E3312" s="139" t="s">
        <v>918</v>
      </c>
      <c r="F3312" s="139" t="s">
        <v>919</v>
      </c>
      <c r="G3312" s="139" t="s">
        <v>920</v>
      </c>
    </row>
    <row r="3313" spans="1:7">
      <c r="A3313" s="139">
        <v>3312</v>
      </c>
      <c r="B3313" s="139" t="s">
        <v>1378</v>
      </c>
      <c r="C3313" s="139" t="s">
        <v>1380</v>
      </c>
      <c r="D3313" s="139" t="s">
        <v>1379</v>
      </c>
      <c r="E3313" s="139" t="s">
        <v>921</v>
      </c>
      <c r="F3313" s="139" t="s">
        <v>922</v>
      </c>
      <c r="G3313" s="139" t="s">
        <v>2624</v>
      </c>
    </row>
    <row r="3314" spans="1:7">
      <c r="A3314" s="139">
        <v>3313</v>
      </c>
      <c r="B3314" s="139" t="s">
        <v>1378</v>
      </c>
      <c r="C3314" s="139" t="s">
        <v>1380</v>
      </c>
      <c r="D3314" s="139" t="s">
        <v>1379</v>
      </c>
      <c r="E3314" s="139" t="s">
        <v>61</v>
      </c>
      <c r="F3314" s="139" t="s">
        <v>923</v>
      </c>
      <c r="G3314" s="139" t="s">
        <v>2624</v>
      </c>
    </row>
    <row r="3315" spans="1:7">
      <c r="A3315" s="139">
        <v>3314</v>
      </c>
      <c r="B3315" s="139" t="s">
        <v>1378</v>
      </c>
      <c r="C3315" s="139" t="s">
        <v>1380</v>
      </c>
      <c r="D3315" s="139" t="s">
        <v>1379</v>
      </c>
      <c r="E3315" s="139" t="s">
        <v>924</v>
      </c>
      <c r="F3315" s="139" t="s">
        <v>925</v>
      </c>
      <c r="G3315" s="139" t="s">
        <v>2624</v>
      </c>
    </row>
    <row r="3316" spans="1:7">
      <c r="A3316" s="139">
        <v>3315</v>
      </c>
      <c r="B3316" s="139" t="s">
        <v>1378</v>
      </c>
      <c r="C3316" s="139" t="s">
        <v>1380</v>
      </c>
      <c r="D3316" s="139" t="s">
        <v>1379</v>
      </c>
      <c r="E3316" s="139" t="s">
        <v>926</v>
      </c>
      <c r="F3316" s="139" t="s">
        <v>927</v>
      </c>
      <c r="G3316" s="139" t="s">
        <v>2624</v>
      </c>
    </row>
    <row r="3317" spans="1:7">
      <c r="A3317" s="139">
        <v>3316</v>
      </c>
      <c r="B3317" s="139" t="s">
        <v>1378</v>
      </c>
      <c r="C3317" s="139" t="s">
        <v>1380</v>
      </c>
      <c r="D3317" s="139" t="s">
        <v>1379</v>
      </c>
      <c r="E3317" s="139" t="s">
        <v>928</v>
      </c>
      <c r="F3317" s="139" t="s">
        <v>929</v>
      </c>
      <c r="G3317" s="139" t="s">
        <v>2624</v>
      </c>
    </row>
    <row r="3318" spans="1:7">
      <c r="A3318" s="139">
        <v>3317</v>
      </c>
      <c r="B3318" s="139" t="s">
        <v>1378</v>
      </c>
      <c r="C3318" s="139" t="s">
        <v>1380</v>
      </c>
      <c r="D3318" s="139" t="s">
        <v>1379</v>
      </c>
      <c r="E3318" s="139" t="s">
        <v>930</v>
      </c>
      <c r="F3318" s="139" t="s">
        <v>931</v>
      </c>
      <c r="G3318" s="139" t="s">
        <v>1568</v>
      </c>
    </row>
    <row r="3319" spans="1:7">
      <c r="A3319" s="139">
        <v>3318</v>
      </c>
      <c r="B3319" s="139" t="s">
        <v>1378</v>
      </c>
      <c r="C3319" s="139" t="s">
        <v>1380</v>
      </c>
      <c r="D3319" s="139" t="s">
        <v>1379</v>
      </c>
      <c r="E3319" s="139" t="s">
        <v>932</v>
      </c>
      <c r="F3319" s="139" t="s">
        <v>933</v>
      </c>
      <c r="G3319" s="139" t="s">
        <v>1568</v>
      </c>
    </row>
    <row r="3320" spans="1:7">
      <c r="A3320" s="139">
        <v>3319</v>
      </c>
      <c r="B3320" s="139" t="s">
        <v>1378</v>
      </c>
      <c r="C3320" s="139" t="s">
        <v>1380</v>
      </c>
      <c r="D3320" s="139" t="s">
        <v>1379</v>
      </c>
      <c r="E3320" s="139" t="s">
        <v>934</v>
      </c>
      <c r="F3320" s="139" t="s">
        <v>935</v>
      </c>
      <c r="G3320" s="139" t="s">
        <v>2023</v>
      </c>
    </row>
    <row r="3321" spans="1:7">
      <c r="A3321" s="139">
        <v>3320</v>
      </c>
      <c r="B3321" s="139" t="s">
        <v>1378</v>
      </c>
      <c r="C3321" s="139" t="s">
        <v>1380</v>
      </c>
      <c r="D3321" s="139" t="s">
        <v>1379</v>
      </c>
      <c r="E3321" s="139" t="s">
        <v>936</v>
      </c>
      <c r="F3321" s="139" t="s">
        <v>937</v>
      </c>
      <c r="G3321" s="139" t="s">
        <v>2624</v>
      </c>
    </row>
    <row r="3322" spans="1:7">
      <c r="A3322" s="139">
        <v>3321</v>
      </c>
      <c r="B3322" s="139" t="s">
        <v>1378</v>
      </c>
      <c r="C3322" s="139" t="s">
        <v>1380</v>
      </c>
      <c r="D3322" s="139" t="s">
        <v>1379</v>
      </c>
      <c r="E3322" s="139" t="s">
        <v>938</v>
      </c>
      <c r="F3322" s="139" t="s">
        <v>939</v>
      </c>
      <c r="G3322" s="139" t="s">
        <v>2624</v>
      </c>
    </row>
    <row r="3323" spans="1:7">
      <c r="A3323" s="139">
        <v>3322</v>
      </c>
      <c r="B3323" s="139" t="s">
        <v>1378</v>
      </c>
      <c r="C3323" s="139" t="s">
        <v>1380</v>
      </c>
      <c r="D3323" s="139" t="s">
        <v>1379</v>
      </c>
      <c r="E3323" s="139" t="s">
        <v>940</v>
      </c>
      <c r="F3323" s="139" t="s">
        <v>941</v>
      </c>
      <c r="G3323" s="139" t="s">
        <v>2624</v>
      </c>
    </row>
    <row r="3324" spans="1:7">
      <c r="A3324" s="139">
        <v>3323</v>
      </c>
      <c r="B3324" s="139" t="s">
        <v>1378</v>
      </c>
      <c r="C3324" s="139" t="s">
        <v>1380</v>
      </c>
      <c r="D3324" s="139" t="s">
        <v>1379</v>
      </c>
      <c r="E3324" s="139" t="s">
        <v>942</v>
      </c>
      <c r="F3324" s="139" t="s">
        <v>943</v>
      </c>
      <c r="G3324" s="139" t="s">
        <v>2624</v>
      </c>
    </row>
    <row r="3325" spans="1:7">
      <c r="A3325" s="139">
        <v>3324</v>
      </c>
      <c r="B3325" s="139" t="s">
        <v>1378</v>
      </c>
      <c r="C3325" s="139" t="s">
        <v>1380</v>
      </c>
      <c r="D3325" s="139" t="s">
        <v>1379</v>
      </c>
      <c r="E3325" s="139" t="s">
        <v>944</v>
      </c>
      <c r="F3325" s="139" t="s">
        <v>945</v>
      </c>
      <c r="G3325" s="139" t="s">
        <v>2624</v>
      </c>
    </row>
    <row r="3326" spans="1:7">
      <c r="A3326" s="139">
        <v>3325</v>
      </c>
      <c r="B3326" s="139" t="s">
        <v>1378</v>
      </c>
      <c r="C3326" s="139" t="s">
        <v>1380</v>
      </c>
      <c r="D3326" s="139" t="s">
        <v>1379</v>
      </c>
      <c r="E3326" s="139" t="s">
        <v>1560</v>
      </c>
      <c r="F3326" s="139" t="s">
        <v>1561</v>
      </c>
      <c r="G3326" s="139" t="s">
        <v>1562</v>
      </c>
    </row>
    <row r="3327" spans="1:7">
      <c r="A3327" s="139">
        <v>3326</v>
      </c>
      <c r="B3327" s="139" t="s">
        <v>1378</v>
      </c>
      <c r="C3327" s="139" t="s">
        <v>1380</v>
      </c>
      <c r="D3327" s="139" t="s">
        <v>1379</v>
      </c>
      <c r="E3327" s="139" t="s">
        <v>946</v>
      </c>
      <c r="F3327" s="139" t="s">
        <v>947</v>
      </c>
      <c r="G3327" s="139" t="s">
        <v>1888</v>
      </c>
    </row>
    <row r="3328" spans="1:7">
      <c r="A3328" s="139">
        <v>3327</v>
      </c>
      <c r="B3328" s="139" t="s">
        <v>1378</v>
      </c>
      <c r="C3328" s="139" t="s">
        <v>1380</v>
      </c>
      <c r="D3328" s="139" t="s">
        <v>1379</v>
      </c>
      <c r="E3328" s="139" t="s">
        <v>948</v>
      </c>
      <c r="F3328" s="139" t="s">
        <v>949</v>
      </c>
      <c r="G3328" s="139" t="s">
        <v>2624</v>
      </c>
    </row>
    <row r="3329" spans="1:7">
      <c r="A3329" s="139">
        <v>3328</v>
      </c>
      <c r="B3329" s="139" t="s">
        <v>1378</v>
      </c>
      <c r="C3329" s="139" t="s">
        <v>1380</v>
      </c>
      <c r="D3329" s="139" t="s">
        <v>1379</v>
      </c>
      <c r="E3329" s="139" t="s">
        <v>950</v>
      </c>
      <c r="F3329" s="139" t="s">
        <v>951</v>
      </c>
      <c r="G3329" s="139" t="s">
        <v>2624</v>
      </c>
    </row>
    <row r="3330" spans="1:7">
      <c r="A3330" s="139">
        <v>3329</v>
      </c>
      <c r="B3330" s="139" t="s">
        <v>1378</v>
      </c>
      <c r="C3330" s="139" t="s">
        <v>1380</v>
      </c>
      <c r="D3330" s="139" t="s">
        <v>1379</v>
      </c>
      <c r="E3330" s="139" t="s">
        <v>952</v>
      </c>
      <c r="F3330" s="139" t="s">
        <v>953</v>
      </c>
      <c r="G3330" s="139" t="s">
        <v>2624</v>
      </c>
    </row>
    <row r="3331" spans="1:7">
      <c r="A3331" s="139">
        <v>3330</v>
      </c>
      <c r="B3331" s="139" t="s">
        <v>1378</v>
      </c>
      <c r="C3331" s="139" t="s">
        <v>1380</v>
      </c>
      <c r="D3331" s="139" t="s">
        <v>1379</v>
      </c>
      <c r="E3331" s="139" t="s">
        <v>954</v>
      </c>
      <c r="F3331" s="139" t="s">
        <v>955</v>
      </c>
      <c r="G3331" s="139" t="s">
        <v>2624</v>
      </c>
    </row>
    <row r="3332" spans="1:7">
      <c r="A3332" s="139">
        <v>3331</v>
      </c>
      <c r="B3332" s="139" t="s">
        <v>1378</v>
      </c>
      <c r="C3332" s="139" t="s">
        <v>1380</v>
      </c>
      <c r="D3332" s="139" t="s">
        <v>1379</v>
      </c>
      <c r="E3332" s="139" t="s">
        <v>956</v>
      </c>
      <c r="F3332" s="139" t="s">
        <v>957</v>
      </c>
      <c r="G3332" s="139" t="s">
        <v>2624</v>
      </c>
    </row>
    <row r="3333" spans="1:7">
      <c r="A3333" s="139">
        <v>3332</v>
      </c>
      <c r="B3333" s="139" t="s">
        <v>1378</v>
      </c>
      <c r="C3333" s="139" t="s">
        <v>1380</v>
      </c>
      <c r="D3333" s="139" t="s">
        <v>1379</v>
      </c>
      <c r="E3333" s="139" t="s">
        <v>1511</v>
      </c>
      <c r="F3333" s="139" t="s">
        <v>1512</v>
      </c>
      <c r="G3333" s="139" t="s">
        <v>1513</v>
      </c>
    </row>
    <row r="3334" spans="1:7">
      <c r="A3334" s="139">
        <v>3333</v>
      </c>
      <c r="B3334" s="139" t="s">
        <v>1378</v>
      </c>
      <c r="C3334" s="139" t="s">
        <v>1380</v>
      </c>
      <c r="D3334" s="139" t="s">
        <v>1379</v>
      </c>
      <c r="E3334" s="139" t="s">
        <v>2616</v>
      </c>
      <c r="F3334" s="139" t="s">
        <v>2617</v>
      </c>
      <c r="G3334" s="139" t="s">
        <v>2120</v>
      </c>
    </row>
    <row r="3335" spans="1:7">
      <c r="A3335" s="139">
        <v>3334</v>
      </c>
      <c r="B3335" s="139" t="s">
        <v>1378</v>
      </c>
      <c r="C3335" s="139" t="s">
        <v>1380</v>
      </c>
      <c r="D3335" s="139" t="s">
        <v>1379</v>
      </c>
      <c r="E3335" s="139" t="s">
        <v>958</v>
      </c>
      <c r="F3335" s="139" t="s">
        <v>959</v>
      </c>
      <c r="G3335" s="139" t="s">
        <v>2624</v>
      </c>
    </row>
    <row r="3336" spans="1:7">
      <c r="A3336" s="139">
        <v>3335</v>
      </c>
      <c r="B3336" s="139" t="s">
        <v>1378</v>
      </c>
      <c r="C3336" s="139" t="s">
        <v>1380</v>
      </c>
      <c r="D3336" s="139" t="s">
        <v>1379</v>
      </c>
      <c r="E3336" s="139" t="s">
        <v>960</v>
      </c>
      <c r="F3336" s="139" t="s">
        <v>961</v>
      </c>
      <c r="G3336" s="139" t="s">
        <v>242</v>
      </c>
    </row>
    <row r="3337" spans="1:7">
      <c r="A3337" s="139">
        <v>3336</v>
      </c>
      <c r="B3337" s="139" t="s">
        <v>1378</v>
      </c>
      <c r="C3337" s="139" t="s">
        <v>1380</v>
      </c>
      <c r="D3337" s="139" t="s">
        <v>1379</v>
      </c>
      <c r="E3337" s="139" t="s">
        <v>962</v>
      </c>
      <c r="F3337" s="139" t="s">
        <v>963</v>
      </c>
      <c r="G3337" s="139" t="s">
        <v>2624</v>
      </c>
    </row>
    <row r="3338" spans="1:7">
      <c r="A3338" s="139">
        <v>3337</v>
      </c>
      <c r="B3338" s="139" t="s">
        <v>1378</v>
      </c>
      <c r="C3338" s="139" t="s">
        <v>1380</v>
      </c>
      <c r="D3338" s="139" t="s">
        <v>1379</v>
      </c>
      <c r="E3338" s="139" t="s">
        <v>964</v>
      </c>
      <c r="F3338" s="139" t="s">
        <v>965</v>
      </c>
      <c r="G3338" s="139" t="s">
        <v>2298</v>
      </c>
    </row>
    <row r="3339" spans="1:7">
      <c r="A3339" s="139">
        <v>3338</v>
      </c>
      <c r="B3339" s="139" t="s">
        <v>1378</v>
      </c>
      <c r="C3339" s="139" t="s">
        <v>1380</v>
      </c>
      <c r="D3339" s="139" t="s">
        <v>1379</v>
      </c>
      <c r="E3339" s="139" t="s">
        <v>966</v>
      </c>
      <c r="F3339" s="139" t="s">
        <v>967</v>
      </c>
      <c r="G3339" s="139" t="s">
        <v>968</v>
      </c>
    </row>
    <row r="3340" spans="1:7">
      <c r="A3340" s="139">
        <v>3339</v>
      </c>
      <c r="B3340" s="139" t="s">
        <v>1378</v>
      </c>
      <c r="C3340" s="139" t="s">
        <v>1378</v>
      </c>
      <c r="D3340" s="139" t="s">
        <v>1379</v>
      </c>
      <c r="E3340" s="139" t="s">
        <v>969</v>
      </c>
      <c r="F3340" s="139" t="s">
        <v>970</v>
      </c>
      <c r="G3340" s="139" t="s">
        <v>2624</v>
      </c>
    </row>
    <row r="3341" spans="1:7">
      <c r="A3341" s="139">
        <v>3340</v>
      </c>
      <c r="B3341" s="139" t="s">
        <v>1378</v>
      </c>
      <c r="C3341" s="139" t="s">
        <v>1378</v>
      </c>
      <c r="D3341" s="139" t="s">
        <v>1379</v>
      </c>
      <c r="E3341" s="139" t="s">
        <v>971</v>
      </c>
      <c r="F3341" s="139" t="s">
        <v>972</v>
      </c>
      <c r="G3341" s="139" t="s">
        <v>1552</v>
      </c>
    </row>
    <row r="3342" spans="1:7">
      <c r="A3342" s="139">
        <v>3341</v>
      </c>
      <c r="B3342" s="139" t="s">
        <v>1378</v>
      </c>
      <c r="C3342" s="139" t="s">
        <v>1378</v>
      </c>
      <c r="D3342" s="139" t="s">
        <v>1379</v>
      </c>
      <c r="E3342" s="139" t="s">
        <v>973</v>
      </c>
      <c r="F3342" s="139" t="s">
        <v>974</v>
      </c>
      <c r="G3342" s="139" t="s">
        <v>2624</v>
      </c>
    </row>
    <row r="3343" spans="1:7">
      <c r="A3343" s="139">
        <v>3342</v>
      </c>
      <c r="B3343" s="139" t="s">
        <v>1378</v>
      </c>
      <c r="C3343" s="139" t="s">
        <v>1378</v>
      </c>
      <c r="D3343" s="139" t="s">
        <v>1379</v>
      </c>
      <c r="E3343" s="139" t="s">
        <v>975</v>
      </c>
      <c r="F3343" s="139" t="s">
        <v>976</v>
      </c>
      <c r="G3343" s="139" t="s">
        <v>1552</v>
      </c>
    </row>
    <row r="3344" spans="1:7">
      <c r="A3344" s="139">
        <v>3343</v>
      </c>
      <c r="B3344" s="139" t="s">
        <v>1378</v>
      </c>
      <c r="C3344" s="139" t="s">
        <v>1378</v>
      </c>
      <c r="D3344" s="139" t="s">
        <v>1379</v>
      </c>
      <c r="E3344" s="139" t="s">
        <v>977</v>
      </c>
      <c r="F3344" s="139" t="s">
        <v>978</v>
      </c>
      <c r="G3344" s="139" t="s">
        <v>1552</v>
      </c>
    </row>
    <row r="3345" spans="1:7">
      <c r="A3345" s="139">
        <v>3344</v>
      </c>
      <c r="B3345" s="139" t="s">
        <v>1378</v>
      </c>
      <c r="C3345" s="139" t="s">
        <v>1378</v>
      </c>
      <c r="D3345" s="139" t="s">
        <v>1379</v>
      </c>
      <c r="E3345" s="139" t="s">
        <v>1511</v>
      </c>
      <c r="F3345" s="139" t="s">
        <v>1512</v>
      </c>
      <c r="G3345" s="139" t="s">
        <v>1513</v>
      </c>
    </row>
    <row r="3346" spans="1:7">
      <c r="A3346" s="139">
        <v>3345</v>
      </c>
      <c r="B3346" s="139" t="s">
        <v>1378</v>
      </c>
      <c r="C3346" s="139" t="s">
        <v>1378</v>
      </c>
      <c r="D3346" s="139" t="s">
        <v>1379</v>
      </c>
      <c r="E3346" s="139" t="s">
        <v>979</v>
      </c>
      <c r="F3346" s="139" t="s">
        <v>980</v>
      </c>
      <c r="G3346" s="139" t="s">
        <v>1552</v>
      </c>
    </row>
    <row r="3347" spans="1:7">
      <c r="A3347" s="139">
        <v>3346</v>
      </c>
      <c r="B3347" s="139" t="s">
        <v>1378</v>
      </c>
      <c r="C3347" s="139" t="s">
        <v>1378</v>
      </c>
      <c r="D3347" s="139" t="s">
        <v>1379</v>
      </c>
      <c r="E3347" s="139" t="s">
        <v>981</v>
      </c>
      <c r="F3347" s="139" t="s">
        <v>982</v>
      </c>
      <c r="G3347" s="139" t="s">
        <v>2624</v>
      </c>
    </row>
    <row r="3348" spans="1:7">
      <c r="A3348" s="139">
        <v>3347</v>
      </c>
      <c r="B3348" s="139" t="s">
        <v>1381</v>
      </c>
      <c r="C3348" s="139" t="s">
        <v>1383</v>
      </c>
      <c r="D3348" s="139" t="s">
        <v>1382</v>
      </c>
      <c r="E3348" s="139" t="s">
        <v>983</v>
      </c>
      <c r="F3348" s="139" t="s">
        <v>984</v>
      </c>
      <c r="G3348" s="139" t="s">
        <v>185</v>
      </c>
    </row>
    <row r="3349" spans="1:7">
      <c r="A3349" s="139">
        <v>3348</v>
      </c>
      <c r="B3349" s="139" t="s">
        <v>1381</v>
      </c>
      <c r="C3349" s="139" t="s">
        <v>1383</v>
      </c>
      <c r="D3349" s="139" t="s">
        <v>1382</v>
      </c>
      <c r="E3349" s="139" t="s">
        <v>985</v>
      </c>
      <c r="F3349" s="139" t="s">
        <v>986</v>
      </c>
      <c r="G3349" s="139" t="s">
        <v>185</v>
      </c>
    </row>
    <row r="3350" spans="1:7">
      <c r="A3350" s="139">
        <v>3349</v>
      </c>
      <c r="B3350" s="139" t="s">
        <v>1381</v>
      </c>
      <c r="C3350" s="139" t="s">
        <v>1383</v>
      </c>
      <c r="D3350" s="139" t="s">
        <v>1382</v>
      </c>
      <c r="E3350" s="139" t="s">
        <v>1511</v>
      </c>
      <c r="F3350" s="139" t="s">
        <v>1512</v>
      </c>
      <c r="G3350" s="139" t="s">
        <v>1513</v>
      </c>
    </row>
    <row r="3351" spans="1:7">
      <c r="A3351" s="139">
        <v>3350</v>
      </c>
      <c r="B3351" s="139" t="s">
        <v>1381</v>
      </c>
      <c r="C3351" s="139" t="s">
        <v>1383</v>
      </c>
      <c r="D3351" s="139" t="s">
        <v>1382</v>
      </c>
      <c r="E3351" s="139" t="s">
        <v>987</v>
      </c>
      <c r="F3351" s="139" t="s">
        <v>988</v>
      </c>
      <c r="G3351" s="139" t="s">
        <v>989</v>
      </c>
    </row>
    <row r="3352" spans="1:7">
      <c r="A3352" s="139">
        <v>3351</v>
      </c>
      <c r="B3352" s="139" t="s">
        <v>1381</v>
      </c>
      <c r="C3352" s="139" t="s">
        <v>1383</v>
      </c>
      <c r="D3352" s="139" t="s">
        <v>1382</v>
      </c>
      <c r="E3352" s="139" t="s">
        <v>990</v>
      </c>
      <c r="F3352" s="139" t="s">
        <v>991</v>
      </c>
      <c r="G3352" s="139" t="s">
        <v>185</v>
      </c>
    </row>
    <row r="3353" spans="1:7">
      <c r="A3353" s="139">
        <v>3352</v>
      </c>
      <c r="B3353" s="139" t="s">
        <v>1381</v>
      </c>
      <c r="C3353" s="139" t="s">
        <v>1381</v>
      </c>
      <c r="D3353" s="139" t="s">
        <v>1382</v>
      </c>
      <c r="E3353" s="139" t="s">
        <v>1511</v>
      </c>
      <c r="F3353" s="139" t="s">
        <v>1512</v>
      </c>
      <c r="G3353" s="139" t="s">
        <v>1513</v>
      </c>
    </row>
    <row r="3354" spans="1:7">
      <c r="A3354" s="139">
        <v>3353</v>
      </c>
      <c r="B3354" s="139" t="s">
        <v>1384</v>
      </c>
      <c r="C3354" s="139" t="s">
        <v>1386</v>
      </c>
      <c r="D3354" s="139" t="s">
        <v>1385</v>
      </c>
      <c r="E3354" s="139" t="s">
        <v>992</v>
      </c>
      <c r="F3354" s="139" t="s">
        <v>993</v>
      </c>
      <c r="G3354" s="139" t="s">
        <v>994</v>
      </c>
    </row>
    <row r="3355" spans="1:7">
      <c r="A3355" s="139">
        <v>3354</v>
      </c>
      <c r="B3355" s="139" t="s">
        <v>1384</v>
      </c>
      <c r="C3355" s="139" t="s">
        <v>1386</v>
      </c>
      <c r="D3355" s="139" t="s">
        <v>1385</v>
      </c>
      <c r="E3355" s="139" t="s">
        <v>995</v>
      </c>
      <c r="F3355" s="139" t="s">
        <v>996</v>
      </c>
      <c r="G3355" s="139" t="s">
        <v>994</v>
      </c>
    </row>
    <row r="3356" spans="1:7">
      <c r="A3356" s="139">
        <v>3355</v>
      </c>
      <c r="B3356" s="139" t="s">
        <v>1384</v>
      </c>
      <c r="C3356" s="139" t="s">
        <v>1386</v>
      </c>
      <c r="D3356" s="139" t="s">
        <v>1385</v>
      </c>
      <c r="E3356" s="139" t="s">
        <v>997</v>
      </c>
      <c r="F3356" s="139" t="s">
        <v>998</v>
      </c>
      <c r="G3356" s="139" t="s">
        <v>994</v>
      </c>
    </row>
    <row r="3357" spans="1:7">
      <c r="A3357" s="139">
        <v>3356</v>
      </c>
      <c r="B3357" s="139" t="s">
        <v>1384</v>
      </c>
      <c r="C3357" s="139" t="s">
        <v>1386</v>
      </c>
      <c r="D3357" s="139" t="s">
        <v>1385</v>
      </c>
      <c r="E3357" s="139" t="s">
        <v>1511</v>
      </c>
      <c r="F3357" s="139" t="s">
        <v>1512</v>
      </c>
      <c r="G3357" s="139" t="s">
        <v>1513</v>
      </c>
    </row>
    <row r="3358" spans="1:7">
      <c r="A3358" s="139">
        <v>3357</v>
      </c>
      <c r="B3358" s="139" t="s">
        <v>1384</v>
      </c>
      <c r="C3358" s="139" t="s">
        <v>1384</v>
      </c>
      <c r="D3358" s="139" t="s">
        <v>1385</v>
      </c>
      <c r="E3358" s="139" t="s">
        <v>992</v>
      </c>
      <c r="F3358" s="139" t="s">
        <v>993</v>
      </c>
      <c r="G3358" s="139" t="s">
        <v>994</v>
      </c>
    </row>
    <row r="3359" spans="1:7">
      <c r="A3359" s="139">
        <v>3358</v>
      </c>
      <c r="B3359" s="139" t="s">
        <v>1384</v>
      </c>
      <c r="C3359" s="139" t="s">
        <v>1384</v>
      </c>
      <c r="D3359" s="139" t="s">
        <v>1385</v>
      </c>
      <c r="E3359" s="139" t="s">
        <v>1511</v>
      </c>
      <c r="F3359" s="139" t="s">
        <v>1512</v>
      </c>
      <c r="G3359" s="139" t="s">
        <v>1513</v>
      </c>
    </row>
    <row r="3360" spans="1:7">
      <c r="A3360" s="139">
        <v>3359</v>
      </c>
      <c r="B3360" s="139" t="s">
        <v>1387</v>
      </c>
      <c r="C3360" s="139" t="s">
        <v>1389</v>
      </c>
      <c r="D3360" s="139" t="s">
        <v>1388</v>
      </c>
      <c r="E3360" s="139" t="s">
        <v>674</v>
      </c>
      <c r="F3360" s="139" t="s">
        <v>675</v>
      </c>
      <c r="G3360" s="139" t="s">
        <v>676</v>
      </c>
    </row>
    <row r="3361" spans="1:7">
      <c r="A3361" s="139">
        <v>3360</v>
      </c>
      <c r="B3361" s="139" t="s">
        <v>1387</v>
      </c>
      <c r="C3361" s="139" t="s">
        <v>1389</v>
      </c>
      <c r="D3361" s="139" t="s">
        <v>1388</v>
      </c>
      <c r="E3361" s="139" t="s">
        <v>999</v>
      </c>
      <c r="F3361" s="139" t="s">
        <v>1000</v>
      </c>
      <c r="G3361" s="139" t="s">
        <v>2355</v>
      </c>
    </row>
    <row r="3362" spans="1:7">
      <c r="A3362" s="139">
        <v>3361</v>
      </c>
      <c r="B3362" s="139" t="s">
        <v>1387</v>
      </c>
      <c r="C3362" s="139" t="s">
        <v>1389</v>
      </c>
      <c r="D3362" s="139" t="s">
        <v>1388</v>
      </c>
      <c r="E3362" s="139" t="s">
        <v>1001</v>
      </c>
      <c r="F3362" s="139" t="s">
        <v>1002</v>
      </c>
      <c r="G3362" s="139" t="s">
        <v>1568</v>
      </c>
    </row>
    <row r="3363" spans="1:7">
      <c r="A3363" s="139">
        <v>3362</v>
      </c>
      <c r="B3363" s="139" t="s">
        <v>1387</v>
      </c>
      <c r="C3363" s="139" t="s">
        <v>1389</v>
      </c>
      <c r="D3363" s="139" t="s">
        <v>1388</v>
      </c>
      <c r="E3363" s="139" t="s">
        <v>1003</v>
      </c>
      <c r="F3363" s="139" t="s">
        <v>1004</v>
      </c>
      <c r="G3363" s="139" t="s">
        <v>2355</v>
      </c>
    </row>
    <row r="3364" spans="1:7">
      <c r="A3364" s="139">
        <v>3363</v>
      </c>
      <c r="B3364" s="139" t="s">
        <v>1387</v>
      </c>
      <c r="C3364" s="139" t="s">
        <v>1389</v>
      </c>
      <c r="D3364" s="139" t="s">
        <v>1388</v>
      </c>
      <c r="E3364" s="139" t="s">
        <v>1712</v>
      </c>
      <c r="F3364" s="139" t="s">
        <v>1561</v>
      </c>
      <c r="G3364" s="139" t="s">
        <v>1713</v>
      </c>
    </row>
    <row r="3365" spans="1:7">
      <c r="A3365" s="139">
        <v>3364</v>
      </c>
      <c r="B3365" s="139" t="s">
        <v>1387</v>
      </c>
      <c r="C3365" s="139" t="s">
        <v>1389</v>
      </c>
      <c r="D3365" s="139" t="s">
        <v>1388</v>
      </c>
      <c r="E3365" s="139" t="s">
        <v>1005</v>
      </c>
      <c r="F3365" s="139" t="s">
        <v>1006</v>
      </c>
      <c r="G3365" s="139" t="s">
        <v>2355</v>
      </c>
    </row>
    <row r="3366" spans="1:7">
      <c r="A3366" s="139">
        <v>3365</v>
      </c>
      <c r="B3366" s="139" t="s">
        <v>1387</v>
      </c>
      <c r="C3366" s="139" t="s">
        <v>1389</v>
      </c>
      <c r="D3366" s="139" t="s">
        <v>1388</v>
      </c>
      <c r="E3366" s="139" t="s">
        <v>1511</v>
      </c>
      <c r="F3366" s="139" t="s">
        <v>1512</v>
      </c>
      <c r="G3366" s="139" t="s">
        <v>1513</v>
      </c>
    </row>
    <row r="3367" spans="1:7">
      <c r="A3367" s="139">
        <v>3366</v>
      </c>
      <c r="B3367" s="139" t="s">
        <v>1387</v>
      </c>
      <c r="C3367" s="139" t="s">
        <v>1389</v>
      </c>
      <c r="D3367" s="139" t="s">
        <v>1388</v>
      </c>
      <c r="E3367" s="139" t="s">
        <v>1007</v>
      </c>
      <c r="F3367" s="139" t="s">
        <v>1008</v>
      </c>
      <c r="G3367" s="139" t="s">
        <v>2355</v>
      </c>
    </row>
    <row r="3368" spans="1:7">
      <c r="A3368" s="139">
        <v>3367</v>
      </c>
      <c r="B3368" s="139" t="s">
        <v>1387</v>
      </c>
      <c r="C3368" s="139" t="s">
        <v>1389</v>
      </c>
      <c r="D3368" s="139" t="s">
        <v>1388</v>
      </c>
      <c r="E3368" s="139" t="s">
        <v>1009</v>
      </c>
      <c r="F3368" s="139" t="s">
        <v>1010</v>
      </c>
      <c r="G3368" s="139" t="s">
        <v>2355</v>
      </c>
    </row>
    <row r="3369" spans="1:7">
      <c r="A3369" s="139">
        <v>3368</v>
      </c>
      <c r="B3369" s="139" t="s">
        <v>1387</v>
      </c>
      <c r="C3369" s="139" t="s">
        <v>1389</v>
      </c>
      <c r="D3369" s="139" t="s">
        <v>1388</v>
      </c>
      <c r="E3369" s="139" t="s">
        <v>1011</v>
      </c>
      <c r="F3369" s="139" t="s">
        <v>1012</v>
      </c>
      <c r="G3369" s="139" t="s">
        <v>2355</v>
      </c>
    </row>
    <row r="3370" spans="1:7">
      <c r="A3370" s="139">
        <v>3369</v>
      </c>
      <c r="B3370" s="139" t="s">
        <v>1387</v>
      </c>
      <c r="C3370" s="139" t="s">
        <v>1389</v>
      </c>
      <c r="D3370" s="139" t="s">
        <v>1388</v>
      </c>
      <c r="E3370" s="139" t="s">
        <v>1013</v>
      </c>
      <c r="F3370" s="139" t="s">
        <v>1014</v>
      </c>
      <c r="G3370" s="139" t="s">
        <v>2355</v>
      </c>
    </row>
    <row r="3371" spans="1:7">
      <c r="A3371" s="139">
        <v>3370</v>
      </c>
      <c r="B3371" s="139" t="s">
        <v>1387</v>
      </c>
      <c r="C3371" s="139" t="s">
        <v>1389</v>
      </c>
      <c r="D3371" s="139" t="s">
        <v>1388</v>
      </c>
      <c r="E3371" s="139" t="s">
        <v>1015</v>
      </c>
      <c r="F3371" s="139" t="s">
        <v>1016</v>
      </c>
      <c r="G3371" s="139" t="s">
        <v>1888</v>
      </c>
    </row>
    <row r="3372" spans="1:7">
      <c r="A3372" s="139">
        <v>3371</v>
      </c>
      <c r="B3372" s="139" t="s">
        <v>1387</v>
      </c>
      <c r="C3372" s="139" t="s">
        <v>1389</v>
      </c>
      <c r="D3372" s="139" t="s">
        <v>1388</v>
      </c>
      <c r="E3372" s="139" t="s">
        <v>2359</v>
      </c>
      <c r="F3372" s="139" t="s">
        <v>2004</v>
      </c>
      <c r="G3372" s="139" t="s">
        <v>2360</v>
      </c>
    </row>
    <row r="3373" spans="1:7">
      <c r="A3373" s="139">
        <v>3372</v>
      </c>
      <c r="B3373" s="139" t="s">
        <v>1387</v>
      </c>
      <c r="C3373" s="139" t="s">
        <v>1387</v>
      </c>
      <c r="D3373" s="139" t="s">
        <v>1388</v>
      </c>
      <c r="E3373" s="139" t="s">
        <v>1511</v>
      </c>
      <c r="F3373" s="139" t="s">
        <v>1512</v>
      </c>
      <c r="G3373" s="139" t="s">
        <v>1513</v>
      </c>
    </row>
    <row r="3374" spans="1:7">
      <c r="A3374" s="139">
        <v>3373</v>
      </c>
      <c r="B3374" s="139" t="s">
        <v>1387</v>
      </c>
      <c r="C3374" s="139" t="s">
        <v>1387</v>
      </c>
      <c r="D3374" s="139" t="s">
        <v>1388</v>
      </c>
      <c r="E3374" s="139" t="s">
        <v>1013</v>
      </c>
      <c r="F3374" s="139" t="s">
        <v>1014</v>
      </c>
      <c r="G3374" s="139" t="s">
        <v>2355</v>
      </c>
    </row>
    <row r="3375" spans="1:7">
      <c r="A3375" s="139">
        <v>3374</v>
      </c>
      <c r="B3375" s="139" t="s">
        <v>1387</v>
      </c>
      <c r="C3375" s="139" t="s">
        <v>1387</v>
      </c>
      <c r="D3375" s="139" t="s">
        <v>1388</v>
      </c>
      <c r="E3375" s="139" t="s">
        <v>2359</v>
      </c>
      <c r="F3375" s="139" t="s">
        <v>2004</v>
      </c>
      <c r="G3375" s="139" t="s">
        <v>2360</v>
      </c>
    </row>
    <row r="3376" spans="1:7">
      <c r="A3376" s="139">
        <v>3375</v>
      </c>
      <c r="B3376" s="139" t="s">
        <v>1390</v>
      </c>
      <c r="C3376" s="139" t="s">
        <v>1392</v>
      </c>
      <c r="D3376" s="139" t="s">
        <v>1391</v>
      </c>
      <c r="E3376" s="139" t="s">
        <v>1017</v>
      </c>
      <c r="F3376" s="139" t="s">
        <v>1572</v>
      </c>
      <c r="G3376" s="139" t="s">
        <v>2566</v>
      </c>
    </row>
    <row r="3377" spans="1:7">
      <c r="A3377" s="139">
        <v>3376</v>
      </c>
      <c r="B3377" s="139" t="s">
        <v>1390</v>
      </c>
      <c r="C3377" s="139" t="s">
        <v>1392</v>
      </c>
      <c r="D3377" s="139" t="s">
        <v>1391</v>
      </c>
      <c r="E3377" s="139" t="s">
        <v>1018</v>
      </c>
      <c r="F3377" s="139" t="s">
        <v>1019</v>
      </c>
      <c r="G3377" s="139" t="s">
        <v>1020</v>
      </c>
    </row>
    <row r="3378" spans="1:7">
      <c r="A3378" s="139">
        <v>3377</v>
      </c>
      <c r="B3378" s="139" t="s">
        <v>1390</v>
      </c>
      <c r="C3378" s="139" t="s">
        <v>1392</v>
      </c>
      <c r="D3378" s="139" t="s">
        <v>1391</v>
      </c>
      <c r="E3378" s="139" t="s">
        <v>1021</v>
      </c>
      <c r="F3378" s="139" t="s">
        <v>1022</v>
      </c>
      <c r="G3378" s="139" t="s">
        <v>1020</v>
      </c>
    </row>
    <row r="3379" spans="1:7">
      <c r="A3379" s="139">
        <v>3378</v>
      </c>
      <c r="B3379" s="139" t="s">
        <v>1390</v>
      </c>
      <c r="C3379" s="139" t="s">
        <v>1392</v>
      </c>
      <c r="D3379" s="139" t="s">
        <v>1391</v>
      </c>
      <c r="E3379" s="139" t="s">
        <v>1511</v>
      </c>
      <c r="F3379" s="139" t="s">
        <v>1512</v>
      </c>
      <c r="G3379" s="139" t="s">
        <v>1513</v>
      </c>
    </row>
    <row r="3380" spans="1:7">
      <c r="A3380" s="139">
        <v>3379</v>
      </c>
      <c r="B3380" s="139" t="s">
        <v>1390</v>
      </c>
      <c r="C3380" s="139" t="s">
        <v>1392</v>
      </c>
      <c r="D3380" s="139" t="s">
        <v>1391</v>
      </c>
      <c r="E3380" s="139" t="s">
        <v>1023</v>
      </c>
      <c r="F3380" s="139" t="s">
        <v>1024</v>
      </c>
      <c r="G3380" s="139" t="s">
        <v>1020</v>
      </c>
    </row>
    <row r="3381" spans="1:7">
      <c r="A3381" s="139">
        <v>3380</v>
      </c>
      <c r="B3381" s="139" t="s">
        <v>1390</v>
      </c>
      <c r="C3381" s="139" t="s">
        <v>1392</v>
      </c>
      <c r="D3381" s="139" t="s">
        <v>1391</v>
      </c>
      <c r="E3381" s="139" t="s">
        <v>1025</v>
      </c>
      <c r="F3381" s="139" t="s">
        <v>1572</v>
      </c>
      <c r="G3381" s="139" t="s">
        <v>1026</v>
      </c>
    </row>
    <row r="3382" spans="1:7">
      <c r="A3382" s="139">
        <v>3381</v>
      </c>
      <c r="B3382" s="139" t="s">
        <v>1390</v>
      </c>
      <c r="C3382" s="139" t="s">
        <v>1390</v>
      </c>
      <c r="D3382" s="139" t="s">
        <v>1391</v>
      </c>
      <c r="E3382" s="139" t="s">
        <v>1511</v>
      </c>
      <c r="F3382" s="139" t="s">
        <v>1512</v>
      </c>
      <c r="G3382" s="139" t="s">
        <v>1513</v>
      </c>
    </row>
    <row r="3383" spans="1:7">
      <c r="A3383" s="139">
        <v>3382</v>
      </c>
      <c r="B3383" s="139" t="s">
        <v>1393</v>
      </c>
      <c r="C3383" s="139" t="s">
        <v>1395</v>
      </c>
      <c r="D3383" s="139" t="s">
        <v>1394</v>
      </c>
      <c r="E3383" s="139" t="s">
        <v>1027</v>
      </c>
      <c r="F3383" s="139" t="s">
        <v>195</v>
      </c>
      <c r="G3383" s="139" t="s">
        <v>189</v>
      </c>
    </row>
    <row r="3384" spans="1:7">
      <c r="A3384" s="139">
        <v>3383</v>
      </c>
      <c r="B3384" s="139" t="s">
        <v>1393</v>
      </c>
      <c r="C3384" s="139" t="s">
        <v>1395</v>
      </c>
      <c r="D3384" s="139" t="s">
        <v>1394</v>
      </c>
      <c r="E3384" s="139" t="s">
        <v>1028</v>
      </c>
      <c r="F3384" s="139" t="s">
        <v>1029</v>
      </c>
      <c r="G3384" s="139" t="s">
        <v>1030</v>
      </c>
    </row>
    <row r="3385" spans="1:7">
      <c r="A3385" s="139">
        <v>3384</v>
      </c>
      <c r="B3385" s="139" t="s">
        <v>1393</v>
      </c>
      <c r="C3385" s="139" t="s">
        <v>1395</v>
      </c>
      <c r="D3385" s="139" t="s">
        <v>1394</v>
      </c>
      <c r="E3385" s="139" t="s">
        <v>1031</v>
      </c>
      <c r="F3385" s="139" t="s">
        <v>1032</v>
      </c>
      <c r="G3385" s="139" t="s">
        <v>1033</v>
      </c>
    </row>
    <row r="3386" spans="1:7">
      <c r="A3386" s="139">
        <v>3385</v>
      </c>
      <c r="B3386" s="139" t="s">
        <v>1393</v>
      </c>
      <c r="C3386" s="139" t="s">
        <v>1395</v>
      </c>
      <c r="D3386" s="139" t="s">
        <v>1394</v>
      </c>
      <c r="E3386" s="139" t="s">
        <v>1034</v>
      </c>
      <c r="F3386" s="139" t="s">
        <v>1035</v>
      </c>
      <c r="G3386" s="139" t="s">
        <v>1030</v>
      </c>
    </row>
    <row r="3387" spans="1:7">
      <c r="A3387" s="139">
        <v>3386</v>
      </c>
      <c r="B3387" s="139" t="s">
        <v>1393</v>
      </c>
      <c r="C3387" s="139" t="s">
        <v>1395</v>
      </c>
      <c r="D3387" s="139" t="s">
        <v>1394</v>
      </c>
      <c r="E3387" s="139" t="s">
        <v>1036</v>
      </c>
      <c r="F3387" s="139" t="s">
        <v>1037</v>
      </c>
      <c r="G3387" s="139" t="s">
        <v>1030</v>
      </c>
    </row>
    <row r="3388" spans="1:7">
      <c r="A3388" s="139">
        <v>3387</v>
      </c>
      <c r="B3388" s="139" t="s">
        <v>1393</v>
      </c>
      <c r="C3388" s="139" t="s">
        <v>1395</v>
      </c>
      <c r="D3388" s="139" t="s">
        <v>1394</v>
      </c>
      <c r="E3388" s="139" t="s">
        <v>1038</v>
      </c>
      <c r="F3388" s="139" t="s">
        <v>1039</v>
      </c>
      <c r="G3388" s="139" t="s">
        <v>1030</v>
      </c>
    </row>
    <row r="3389" spans="1:7">
      <c r="A3389" s="139">
        <v>3388</v>
      </c>
      <c r="B3389" s="139" t="s">
        <v>1393</v>
      </c>
      <c r="C3389" s="139" t="s">
        <v>1395</v>
      </c>
      <c r="D3389" s="139" t="s">
        <v>1394</v>
      </c>
      <c r="E3389" s="139" t="s">
        <v>1040</v>
      </c>
      <c r="F3389" s="139" t="s">
        <v>1041</v>
      </c>
      <c r="G3389" s="139" t="s">
        <v>188</v>
      </c>
    </row>
    <row r="3390" spans="1:7">
      <c r="A3390" s="139">
        <v>3389</v>
      </c>
      <c r="B3390" s="139" t="s">
        <v>1393</v>
      </c>
      <c r="C3390" s="139" t="s">
        <v>1395</v>
      </c>
      <c r="D3390" s="139" t="s">
        <v>1394</v>
      </c>
      <c r="E3390" s="139" t="s">
        <v>1042</v>
      </c>
      <c r="F3390" s="139" t="s">
        <v>1043</v>
      </c>
      <c r="G3390" s="139" t="s">
        <v>1568</v>
      </c>
    </row>
    <row r="3391" spans="1:7">
      <c r="A3391" s="139">
        <v>3390</v>
      </c>
      <c r="B3391" s="139" t="s">
        <v>1393</v>
      </c>
      <c r="C3391" s="139" t="s">
        <v>1395</v>
      </c>
      <c r="D3391" s="139" t="s">
        <v>1394</v>
      </c>
      <c r="E3391" s="139" t="s">
        <v>1044</v>
      </c>
      <c r="F3391" s="139" t="s">
        <v>1045</v>
      </c>
      <c r="G3391" s="139" t="s">
        <v>1030</v>
      </c>
    </row>
    <row r="3392" spans="1:7">
      <c r="A3392" s="139">
        <v>3391</v>
      </c>
      <c r="B3392" s="139" t="s">
        <v>1393</v>
      </c>
      <c r="C3392" s="139" t="s">
        <v>1395</v>
      </c>
      <c r="D3392" s="139" t="s">
        <v>1394</v>
      </c>
      <c r="E3392" s="139" t="s">
        <v>1046</v>
      </c>
      <c r="F3392" s="139" t="s">
        <v>1047</v>
      </c>
      <c r="G3392" s="139" t="s">
        <v>1030</v>
      </c>
    </row>
    <row r="3393" spans="1:7">
      <c r="A3393" s="139">
        <v>3392</v>
      </c>
      <c r="B3393" s="139" t="s">
        <v>1393</v>
      </c>
      <c r="C3393" s="139" t="s">
        <v>1395</v>
      </c>
      <c r="D3393" s="139" t="s">
        <v>1394</v>
      </c>
      <c r="E3393" s="139" t="s">
        <v>1048</v>
      </c>
      <c r="F3393" s="139" t="s">
        <v>1049</v>
      </c>
      <c r="G3393" s="139" t="s">
        <v>1030</v>
      </c>
    </row>
    <row r="3394" spans="1:7">
      <c r="A3394" s="139">
        <v>3393</v>
      </c>
      <c r="B3394" s="139" t="s">
        <v>1393</v>
      </c>
      <c r="C3394" s="139" t="s">
        <v>1395</v>
      </c>
      <c r="D3394" s="139" t="s">
        <v>1394</v>
      </c>
      <c r="E3394" s="139" t="s">
        <v>1560</v>
      </c>
      <c r="F3394" s="139" t="s">
        <v>1561</v>
      </c>
      <c r="G3394" s="139" t="s">
        <v>1562</v>
      </c>
    </row>
    <row r="3395" spans="1:7">
      <c r="A3395" s="139">
        <v>3394</v>
      </c>
      <c r="B3395" s="139" t="s">
        <v>1393</v>
      </c>
      <c r="C3395" s="139" t="s">
        <v>1395</v>
      </c>
      <c r="D3395" s="139" t="s">
        <v>1394</v>
      </c>
      <c r="E3395" s="139" t="s">
        <v>1050</v>
      </c>
      <c r="F3395" s="139" t="s">
        <v>1051</v>
      </c>
      <c r="G3395" s="139" t="s">
        <v>1052</v>
      </c>
    </row>
    <row r="3396" spans="1:7">
      <c r="A3396" s="139">
        <v>3395</v>
      </c>
      <c r="B3396" s="139" t="s">
        <v>1393</v>
      </c>
      <c r="C3396" s="139" t="s">
        <v>1395</v>
      </c>
      <c r="D3396" s="139" t="s">
        <v>1394</v>
      </c>
      <c r="E3396" s="139" t="s">
        <v>1511</v>
      </c>
      <c r="F3396" s="139" t="s">
        <v>1512</v>
      </c>
      <c r="G3396" s="139" t="s">
        <v>1513</v>
      </c>
    </row>
    <row r="3397" spans="1:7">
      <c r="A3397" s="139">
        <v>3396</v>
      </c>
      <c r="B3397" s="139" t="s">
        <v>1393</v>
      </c>
      <c r="C3397" s="139" t="s">
        <v>1395</v>
      </c>
      <c r="D3397" s="139" t="s">
        <v>1394</v>
      </c>
      <c r="E3397" s="139" t="s">
        <v>1053</v>
      </c>
      <c r="F3397" s="139" t="s">
        <v>1054</v>
      </c>
      <c r="G3397" s="139" t="s">
        <v>188</v>
      </c>
    </row>
    <row r="3398" spans="1:7">
      <c r="A3398" s="139">
        <v>3397</v>
      </c>
      <c r="B3398" s="139" t="s">
        <v>1393</v>
      </c>
      <c r="C3398" s="139" t="s">
        <v>1395</v>
      </c>
      <c r="D3398" s="139" t="s">
        <v>1394</v>
      </c>
      <c r="E3398" s="139" t="s">
        <v>1055</v>
      </c>
      <c r="F3398" s="139" t="s">
        <v>1056</v>
      </c>
      <c r="G3398" s="139" t="s">
        <v>1030</v>
      </c>
    </row>
    <row r="3399" spans="1:7">
      <c r="A3399" s="139">
        <v>3398</v>
      </c>
      <c r="B3399" s="139" t="s">
        <v>1393</v>
      </c>
      <c r="C3399" s="139" t="s">
        <v>1395</v>
      </c>
      <c r="D3399" s="139" t="s">
        <v>1394</v>
      </c>
      <c r="E3399" s="139" t="s">
        <v>180</v>
      </c>
      <c r="F3399" s="139" t="s">
        <v>181</v>
      </c>
      <c r="G3399" s="139" t="s">
        <v>182</v>
      </c>
    </row>
    <row r="3400" spans="1:7">
      <c r="A3400" s="139">
        <v>3399</v>
      </c>
      <c r="B3400" s="139" t="s">
        <v>1393</v>
      </c>
      <c r="C3400" s="139" t="s">
        <v>1393</v>
      </c>
      <c r="D3400" s="139" t="s">
        <v>1394</v>
      </c>
      <c r="E3400" s="139" t="s">
        <v>1511</v>
      </c>
      <c r="F3400" s="139" t="s">
        <v>1512</v>
      </c>
      <c r="G3400" s="139" t="s">
        <v>1513</v>
      </c>
    </row>
    <row r="3401" spans="1:7">
      <c r="A3401" s="139">
        <v>3400</v>
      </c>
      <c r="B3401" s="139" t="s">
        <v>1396</v>
      </c>
      <c r="C3401" s="139" t="s">
        <v>1398</v>
      </c>
      <c r="D3401" s="139" t="s">
        <v>1397</v>
      </c>
      <c r="E3401" s="139" t="s">
        <v>1511</v>
      </c>
      <c r="F3401" s="139" t="s">
        <v>1512</v>
      </c>
      <c r="G3401" s="139" t="s">
        <v>1513</v>
      </c>
    </row>
    <row r="3402" spans="1:7">
      <c r="A3402" s="139">
        <v>3401</v>
      </c>
      <c r="B3402" s="139" t="s">
        <v>1396</v>
      </c>
      <c r="C3402" s="139" t="s">
        <v>1398</v>
      </c>
      <c r="D3402" s="139" t="s">
        <v>1397</v>
      </c>
      <c r="E3402" s="139" t="s">
        <v>2001</v>
      </c>
      <c r="F3402" s="139" t="s">
        <v>1554</v>
      </c>
      <c r="G3402" s="139" t="s">
        <v>2002</v>
      </c>
    </row>
    <row r="3403" spans="1:7">
      <c r="A3403" s="139">
        <v>3402</v>
      </c>
      <c r="B3403" s="139" t="s">
        <v>1396</v>
      </c>
      <c r="C3403" s="139" t="s">
        <v>1396</v>
      </c>
      <c r="D3403" s="139" t="s">
        <v>1397</v>
      </c>
      <c r="E3403" s="139" t="s">
        <v>1511</v>
      </c>
      <c r="F3403" s="139" t="s">
        <v>1512</v>
      </c>
      <c r="G3403" s="139" t="s">
        <v>1513</v>
      </c>
    </row>
    <row r="3404" spans="1:7">
      <c r="A3404" s="139">
        <v>3403</v>
      </c>
      <c r="B3404" s="139" t="s">
        <v>1396</v>
      </c>
      <c r="C3404" s="139" t="s">
        <v>1396</v>
      </c>
      <c r="D3404" s="139" t="s">
        <v>1397</v>
      </c>
      <c r="E3404" s="139" t="s">
        <v>2001</v>
      </c>
      <c r="F3404" s="139" t="s">
        <v>1554</v>
      </c>
      <c r="G3404" s="139" t="s">
        <v>2002</v>
      </c>
    </row>
    <row r="3405" spans="1:7">
      <c r="A3405" s="139">
        <v>3404</v>
      </c>
      <c r="B3405" s="139" t="s">
        <v>1399</v>
      </c>
      <c r="C3405" s="139" t="s">
        <v>1401</v>
      </c>
      <c r="D3405" s="139" t="s">
        <v>1400</v>
      </c>
      <c r="E3405" s="139" t="s">
        <v>1057</v>
      </c>
      <c r="F3405" s="139" t="s">
        <v>1058</v>
      </c>
      <c r="G3405" s="139" t="s">
        <v>1059</v>
      </c>
    </row>
    <row r="3406" spans="1:7">
      <c r="A3406" s="139">
        <v>3405</v>
      </c>
      <c r="B3406" s="139" t="s">
        <v>1399</v>
      </c>
      <c r="C3406" s="139" t="s">
        <v>1401</v>
      </c>
      <c r="D3406" s="139" t="s">
        <v>1400</v>
      </c>
      <c r="E3406" s="139" t="s">
        <v>1060</v>
      </c>
      <c r="F3406" s="139" t="s">
        <v>1061</v>
      </c>
      <c r="G3406" s="139" t="s">
        <v>1059</v>
      </c>
    </row>
    <row r="3407" spans="1:7">
      <c r="A3407" s="139">
        <v>3406</v>
      </c>
      <c r="B3407" s="139" t="s">
        <v>1399</v>
      </c>
      <c r="C3407" s="139" t="s">
        <v>1401</v>
      </c>
      <c r="D3407" s="139" t="s">
        <v>1400</v>
      </c>
      <c r="E3407" s="139" t="s">
        <v>2642</v>
      </c>
      <c r="F3407" s="139" t="s">
        <v>2643</v>
      </c>
      <c r="G3407" s="139" t="s">
        <v>2644</v>
      </c>
    </row>
    <row r="3408" spans="1:7">
      <c r="A3408" s="139">
        <v>3407</v>
      </c>
      <c r="B3408" s="139" t="s">
        <v>1399</v>
      </c>
      <c r="C3408" s="139" t="s">
        <v>1401</v>
      </c>
      <c r="D3408" s="139" t="s">
        <v>1400</v>
      </c>
      <c r="E3408" s="139" t="s">
        <v>61</v>
      </c>
      <c r="F3408" s="139" t="s">
        <v>1062</v>
      </c>
      <c r="G3408" s="139" t="s">
        <v>1059</v>
      </c>
    </row>
    <row r="3409" spans="1:7">
      <c r="A3409" s="139">
        <v>3408</v>
      </c>
      <c r="B3409" s="139" t="s">
        <v>1399</v>
      </c>
      <c r="C3409" s="139" t="s">
        <v>1401</v>
      </c>
      <c r="D3409" s="139" t="s">
        <v>1400</v>
      </c>
      <c r="E3409" s="139" t="s">
        <v>1063</v>
      </c>
      <c r="F3409" s="139" t="s">
        <v>1064</v>
      </c>
      <c r="G3409" s="139" t="s">
        <v>1059</v>
      </c>
    </row>
    <row r="3410" spans="1:7">
      <c r="A3410" s="139">
        <v>3409</v>
      </c>
      <c r="B3410" s="139" t="s">
        <v>1399</v>
      </c>
      <c r="C3410" s="139" t="s">
        <v>1401</v>
      </c>
      <c r="D3410" s="139" t="s">
        <v>1400</v>
      </c>
      <c r="E3410" s="139" t="s">
        <v>1065</v>
      </c>
      <c r="F3410" s="139" t="s">
        <v>1066</v>
      </c>
      <c r="G3410" s="139" t="s">
        <v>1059</v>
      </c>
    </row>
    <row r="3411" spans="1:7">
      <c r="A3411" s="139">
        <v>3410</v>
      </c>
      <c r="B3411" s="139" t="s">
        <v>1399</v>
      </c>
      <c r="C3411" s="139" t="s">
        <v>1401</v>
      </c>
      <c r="D3411" s="139" t="s">
        <v>1400</v>
      </c>
      <c r="E3411" s="139" t="s">
        <v>1067</v>
      </c>
      <c r="F3411" s="139" t="s">
        <v>1068</v>
      </c>
      <c r="G3411" s="139" t="s">
        <v>1059</v>
      </c>
    </row>
    <row r="3412" spans="1:7">
      <c r="A3412" s="139">
        <v>3411</v>
      </c>
      <c r="B3412" s="139" t="s">
        <v>1399</v>
      </c>
      <c r="C3412" s="139" t="s">
        <v>1401</v>
      </c>
      <c r="D3412" s="139" t="s">
        <v>1400</v>
      </c>
      <c r="E3412" s="139" t="s">
        <v>1069</v>
      </c>
      <c r="F3412" s="139" t="s">
        <v>1070</v>
      </c>
      <c r="G3412" s="139" t="s">
        <v>1059</v>
      </c>
    </row>
    <row r="3413" spans="1:7">
      <c r="A3413" s="139">
        <v>3412</v>
      </c>
      <c r="B3413" s="139" t="s">
        <v>1399</v>
      </c>
      <c r="C3413" s="139" t="s">
        <v>1401</v>
      </c>
      <c r="D3413" s="139" t="s">
        <v>1400</v>
      </c>
      <c r="E3413" s="139" t="s">
        <v>1511</v>
      </c>
      <c r="F3413" s="139" t="s">
        <v>1512</v>
      </c>
      <c r="G3413" s="139" t="s">
        <v>1513</v>
      </c>
    </row>
    <row r="3414" spans="1:7">
      <c r="A3414" s="139">
        <v>3413</v>
      </c>
      <c r="B3414" s="139" t="s">
        <v>1399</v>
      </c>
      <c r="C3414" s="139" t="s">
        <v>1401</v>
      </c>
      <c r="D3414" s="139" t="s">
        <v>1400</v>
      </c>
      <c r="E3414" s="139" t="s">
        <v>1071</v>
      </c>
      <c r="F3414" s="139" t="s">
        <v>1072</v>
      </c>
      <c r="G3414" s="139" t="s">
        <v>1568</v>
      </c>
    </row>
    <row r="3415" spans="1:7">
      <c r="A3415" s="139">
        <v>3414</v>
      </c>
      <c r="B3415" s="139" t="s">
        <v>1399</v>
      </c>
      <c r="C3415" s="139" t="s">
        <v>1401</v>
      </c>
      <c r="D3415" s="139" t="s">
        <v>1400</v>
      </c>
      <c r="E3415" s="139" t="s">
        <v>2359</v>
      </c>
      <c r="F3415" s="139" t="s">
        <v>2004</v>
      </c>
      <c r="G3415" s="139" t="s">
        <v>2360</v>
      </c>
    </row>
    <row r="3416" spans="1:7">
      <c r="A3416" s="139">
        <v>3415</v>
      </c>
      <c r="B3416" s="139" t="s">
        <v>1399</v>
      </c>
      <c r="C3416" s="139" t="s">
        <v>1399</v>
      </c>
      <c r="D3416" s="139" t="s">
        <v>1400</v>
      </c>
      <c r="E3416" s="139" t="s">
        <v>1511</v>
      </c>
      <c r="F3416" s="139" t="s">
        <v>1512</v>
      </c>
      <c r="G3416" s="139" t="s">
        <v>1513</v>
      </c>
    </row>
    <row r="3417" spans="1:7">
      <c r="A3417" s="139">
        <v>3416</v>
      </c>
      <c r="B3417" s="139" t="s">
        <v>1399</v>
      </c>
      <c r="C3417" s="139" t="s">
        <v>1399</v>
      </c>
      <c r="D3417" s="139" t="s">
        <v>1400</v>
      </c>
      <c r="E3417" s="139" t="s">
        <v>2359</v>
      </c>
      <c r="F3417" s="139" t="s">
        <v>2004</v>
      </c>
      <c r="G3417" s="139" t="s">
        <v>2360</v>
      </c>
    </row>
    <row r="3418" spans="1:7">
      <c r="A3418" s="139">
        <v>3417</v>
      </c>
      <c r="B3418" s="139" t="s">
        <v>1402</v>
      </c>
      <c r="C3418" s="139" t="s">
        <v>1404</v>
      </c>
      <c r="D3418" s="139" t="s">
        <v>1403</v>
      </c>
      <c r="E3418" s="139" t="s">
        <v>1073</v>
      </c>
      <c r="F3418" s="139" t="s">
        <v>1074</v>
      </c>
      <c r="G3418" s="139" t="s">
        <v>1722</v>
      </c>
    </row>
    <row r="3419" spans="1:7">
      <c r="A3419" s="139">
        <v>3418</v>
      </c>
      <c r="B3419" s="139" t="s">
        <v>1402</v>
      </c>
      <c r="C3419" s="139" t="s">
        <v>1404</v>
      </c>
      <c r="D3419" s="139" t="s">
        <v>1403</v>
      </c>
      <c r="E3419" s="139" t="s">
        <v>1075</v>
      </c>
      <c r="F3419" s="139" t="s">
        <v>1076</v>
      </c>
      <c r="G3419" s="139" t="s">
        <v>1522</v>
      </c>
    </row>
    <row r="3420" spans="1:7">
      <c r="A3420" s="139">
        <v>3419</v>
      </c>
      <c r="B3420" s="139" t="s">
        <v>1402</v>
      </c>
      <c r="C3420" s="139" t="s">
        <v>1404</v>
      </c>
      <c r="D3420" s="139" t="s">
        <v>1403</v>
      </c>
      <c r="E3420" s="139" t="s">
        <v>1077</v>
      </c>
      <c r="F3420" s="139" t="s">
        <v>1078</v>
      </c>
      <c r="G3420" s="139" t="s">
        <v>239</v>
      </c>
    </row>
    <row r="3421" spans="1:7">
      <c r="A3421" s="139">
        <v>3420</v>
      </c>
      <c r="B3421" s="139" t="s">
        <v>1402</v>
      </c>
      <c r="C3421" s="139" t="s">
        <v>1404</v>
      </c>
      <c r="D3421" s="139" t="s">
        <v>1403</v>
      </c>
      <c r="E3421" s="139" t="s">
        <v>1079</v>
      </c>
      <c r="F3421" s="139" t="s">
        <v>1080</v>
      </c>
      <c r="G3421" s="139" t="s">
        <v>2051</v>
      </c>
    </row>
    <row r="3422" spans="1:7">
      <c r="A3422" s="139">
        <v>3421</v>
      </c>
      <c r="B3422" s="139" t="s">
        <v>1402</v>
      </c>
      <c r="C3422" s="139" t="s">
        <v>1404</v>
      </c>
      <c r="D3422" s="139" t="s">
        <v>1403</v>
      </c>
      <c r="E3422" s="139" t="s">
        <v>1081</v>
      </c>
      <c r="F3422" s="139" t="s">
        <v>1082</v>
      </c>
      <c r="G3422" s="139" t="s">
        <v>1083</v>
      </c>
    </row>
    <row r="3423" spans="1:7">
      <c r="A3423" s="139">
        <v>3422</v>
      </c>
      <c r="B3423" s="139" t="s">
        <v>1402</v>
      </c>
      <c r="C3423" s="139" t="s">
        <v>1404</v>
      </c>
      <c r="D3423" s="139" t="s">
        <v>1403</v>
      </c>
      <c r="E3423" s="139" t="s">
        <v>1084</v>
      </c>
      <c r="F3423" s="139" t="s">
        <v>1085</v>
      </c>
      <c r="G3423" s="139" t="s">
        <v>1083</v>
      </c>
    </row>
    <row r="3424" spans="1:7">
      <c r="A3424" s="139">
        <v>3423</v>
      </c>
      <c r="B3424" s="139" t="s">
        <v>1402</v>
      </c>
      <c r="C3424" s="139" t="s">
        <v>1404</v>
      </c>
      <c r="D3424" s="139" t="s">
        <v>1403</v>
      </c>
      <c r="E3424" s="139" t="s">
        <v>1086</v>
      </c>
      <c r="F3424" s="139" t="s">
        <v>1087</v>
      </c>
      <c r="G3424" s="139" t="s">
        <v>1083</v>
      </c>
    </row>
    <row r="3425" spans="1:7">
      <c r="A3425" s="139">
        <v>3424</v>
      </c>
      <c r="B3425" s="139" t="s">
        <v>1402</v>
      </c>
      <c r="C3425" s="139" t="s">
        <v>1404</v>
      </c>
      <c r="D3425" s="139" t="s">
        <v>1403</v>
      </c>
      <c r="E3425" s="139" t="s">
        <v>1088</v>
      </c>
      <c r="F3425" s="139" t="s">
        <v>1089</v>
      </c>
      <c r="G3425" s="139" t="s">
        <v>1083</v>
      </c>
    </row>
    <row r="3426" spans="1:7">
      <c r="A3426" s="139">
        <v>3425</v>
      </c>
      <c r="B3426" s="139" t="s">
        <v>1402</v>
      </c>
      <c r="C3426" s="139" t="s">
        <v>1404</v>
      </c>
      <c r="D3426" s="139" t="s">
        <v>1403</v>
      </c>
      <c r="E3426" s="139" t="s">
        <v>1090</v>
      </c>
      <c r="F3426" s="139" t="s">
        <v>1091</v>
      </c>
      <c r="G3426" s="139" t="s">
        <v>239</v>
      </c>
    </row>
    <row r="3427" spans="1:7">
      <c r="A3427" s="139">
        <v>3426</v>
      </c>
      <c r="B3427" s="139" t="s">
        <v>1402</v>
      </c>
      <c r="C3427" s="139" t="s">
        <v>1404</v>
      </c>
      <c r="D3427" s="139" t="s">
        <v>1403</v>
      </c>
      <c r="E3427" s="139" t="s">
        <v>1092</v>
      </c>
      <c r="F3427" s="139" t="s">
        <v>1093</v>
      </c>
      <c r="G3427" s="139" t="s">
        <v>185</v>
      </c>
    </row>
    <row r="3428" spans="1:7">
      <c r="A3428" s="139">
        <v>3427</v>
      </c>
      <c r="B3428" s="139" t="s">
        <v>1402</v>
      </c>
      <c r="C3428" s="139" t="s">
        <v>1404</v>
      </c>
      <c r="D3428" s="139" t="s">
        <v>1403</v>
      </c>
      <c r="E3428" s="139" t="s">
        <v>1094</v>
      </c>
      <c r="F3428" s="139" t="s">
        <v>1095</v>
      </c>
      <c r="G3428" s="139" t="s">
        <v>2085</v>
      </c>
    </row>
    <row r="3429" spans="1:7">
      <c r="A3429" s="139">
        <v>3428</v>
      </c>
      <c r="B3429" s="139" t="s">
        <v>1402</v>
      </c>
      <c r="C3429" s="139" t="s">
        <v>1404</v>
      </c>
      <c r="D3429" s="139" t="s">
        <v>1403</v>
      </c>
      <c r="E3429" s="139" t="s">
        <v>2083</v>
      </c>
      <c r="F3429" s="139" t="s">
        <v>2084</v>
      </c>
      <c r="G3429" s="139" t="s">
        <v>2085</v>
      </c>
    </row>
    <row r="3430" spans="1:7">
      <c r="A3430" s="139">
        <v>3429</v>
      </c>
      <c r="B3430" s="139" t="s">
        <v>1402</v>
      </c>
      <c r="C3430" s="139" t="s">
        <v>1404</v>
      </c>
      <c r="D3430" s="139" t="s">
        <v>1403</v>
      </c>
      <c r="E3430" s="139" t="s">
        <v>1096</v>
      </c>
      <c r="F3430" s="139" t="s">
        <v>1097</v>
      </c>
      <c r="G3430" s="139" t="s">
        <v>239</v>
      </c>
    </row>
    <row r="3431" spans="1:7">
      <c r="A3431" s="139">
        <v>3430</v>
      </c>
      <c r="B3431" s="139" t="s">
        <v>1402</v>
      </c>
      <c r="C3431" s="139" t="s">
        <v>1404</v>
      </c>
      <c r="D3431" s="139" t="s">
        <v>1403</v>
      </c>
      <c r="E3431" s="139" t="s">
        <v>1098</v>
      </c>
      <c r="F3431" s="139" t="s">
        <v>1099</v>
      </c>
      <c r="G3431" s="139" t="s">
        <v>239</v>
      </c>
    </row>
    <row r="3432" spans="1:7">
      <c r="A3432" s="139">
        <v>3431</v>
      </c>
      <c r="B3432" s="139" t="s">
        <v>1402</v>
      </c>
      <c r="C3432" s="139" t="s">
        <v>1404</v>
      </c>
      <c r="D3432" s="139" t="s">
        <v>1403</v>
      </c>
      <c r="E3432" s="139" t="s">
        <v>1100</v>
      </c>
      <c r="F3432" s="139" t="s">
        <v>1101</v>
      </c>
      <c r="G3432" s="139" t="s">
        <v>239</v>
      </c>
    </row>
    <row r="3433" spans="1:7">
      <c r="A3433" s="139">
        <v>3432</v>
      </c>
      <c r="B3433" s="139" t="s">
        <v>1402</v>
      </c>
      <c r="C3433" s="139" t="s">
        <v>1404</v>
      </c>
      <c r="D3433" s="139" t="s">
        <v>1403</v>
      </c>
      <c r="E3433" s="139" t="s">
        <v>1102</v>
      </c>
      <c r="F3433" s="139" t="s">
        <v>1103</v>
      </c>
      <c r="G3433" s="139" t="s">
        <v>239</v>
      </c>
    </row>
    <row r="3434" spans="1:7">
      <c r="A3434" s="139">
        <v>3433</v>
      </c>
      <c r="B3434" s="139" t="s">
        <v>1402</v>
      </c>
      <c r="C3434" s="139" t="s">
        <v>1404</v>
      </c>
      <c r="D3434" s="139" t="s">
        <v>1403</v>
      </c>
      <c r="E3434" s="139" t="s">
        <v>1104</v>
      </c>
      <c r="F3434" s="139" t="s">
        <v>1105</v>
      </c>
      <c r="G3434" s="139" t="s">
        <v>239</v>
      </c>
    </row>
    <row r="3435" spans="1:7">
      <c r="A3435" s="139">
        <v>3434</v>
      </c>
      <c r="B3435" s="139" t="s">
        <v>1402</v>
      </c>
      <c r="C3435" s="139" t="s">
        <v>1404</v>
      </c>
      <c r="D3435" s="139" t="s">
        <v>1403</v>
      </c>
      <c r="E3435" s="139" t="s">
        <v>1106</v>
      </c>
      <c r="F3435" s="139" t="s">
        <v>1107</v>
      </c>
      <c r="G3435" s="139" t="s">
        <v>239</v>
      </c>
    </row>
    <row r="3436" spans="1:7">
      <c r="A3436" s="139">
        <v>3435</v>
      </c>
      <c r="B3436" s="139" t="s">
        <v>1402</v>
      </c>
      <c r="C3436" s="139" t="s">
        <v>1404</v>
      </c>
      <c r="D3436" s="139" t="s">
        <v>1403</v>
      </c>
      <c r="E3436" s="139" t="s">
        <v>1108</v>
      </c>
      <c r="F3436" s="139" t="s">
        <v>1109</v>
      </c>
      <c r="G3436" s="139" t="s">
        <v>1568</v>
      </c>
    </row>
    <row r="3437" spans="1:7">
      <c r="A3437" s="139">
        <v>3436</v>
      </c>
      <c r="B3437" s="139" t="s">
        <v>1402</v>
      </c>
      <c r="C3437" s="139" t="s">
        <v>1404</v>
      </c>
      <c r="D3437" s="139" t="s">
        <v>1403</v>
      </c>
      <c r="E3437" s="139" t="s">
        <v>1110</v>
      </c>
      <c r="F3437" s="139" t="s">
        <v>1111</v>
      </c>
      <c r="G3437" s="139" t="s">
        <v>326</v>
      </c>
    </row>
    <row r="3438" spans="1:7">
      <c r="A3438" s="139">
        <v>3437</v>
      </c>
      <c r="B3438" s="139" t="s">
        <v>1402</v>
      </c>
      <c r="C3438" s="139" t="s">
        <v>1404</v>
      </c>
      <c r="D3438" s="139" t="s">
        <v>1403</v>
      </c>
      <c r="E3438" s="139" t="s">
        <v>1112</v>
      </c>
      <c r="F3438" s="139" t="s">
        <v>1113</v>
      </c>
      <c r="G3438" s="139" t="s">
        <v>239</v>
      </c>
    </row>
    <row r="3439" spans="1:7">
      <c r="A3439" s="139">
        <v>3438</v>
      </c>
      <c r="B3439" s="139" t="s">
        <v>1402</v>
      </c>
      <c r="C3439" s="139" t="s">
        <v>1404</v>
      </c>
      <c r="D3439" s="139" t="s">
        <v>1403</v>
      </c>
      <c r="E3439" s="139" t="s">
        <v>1114</v>
      </c>
      <c r="F3439" s="139" t="s">
        <v>1115</v>
      </c>
      <c r="G3439" s="139" t="s">
        <v>1755</v>
      </c>
    </row>
    <row r="3440" spans="1:7">
      <c r="A3440" s="139">
        <v>3439</v>
      </c>
      <c r="B3440" s="139" t="s">
        <v>1402</v>
      </c>
      <c r="C3440" s="139" t="s">
        <v>1404</v>
      </c>
      <c r="D3440" s="139" t="s">
        <v>1403</v>
      </c>
      <c r="E3440" s="139" t="s">
        <v>1116</v>
      </c>
      <c r="F3440" s="139" t="s">
        <v>1117</v>
      </c>
      <c r="G3440" s="139" t="s">
        <v>239</v>
      </c>
    </row>
    <row r="3441" spans="1:7">
      <c r="A3441" s="139">
        <v>3440</v>
      </c>
      <c r="B3441" s="139" t="s">
        <v>1402</v>
      </c>
      <c r="C3441" s="139" t="s">
        <v>1404</v>
      </c>
      <c r="D3441" s="139" t="s">
        <v>1403</v>
      </c>
      <c r="E3441" s="139" t="s">
        <v>1511</v>
      </c>
      <c r="F3441" s="139" t="s">
        <v>1512</v>
      </c>
      <c r="G3441" s="139" t="s">
        <v>1513</v>
      </c>
    </row>
    <row r="3442" spans="1:7">
      <c r="A3442" s="139">
        <v>3441</v>
      </c>
      <c r="B3442" s="139" t="s">
        <v>1402</v>
      </c>
      <c r="C3442" s="139" t="s">
        <v>1404</v>
      </c>
      <c r="D3442" s="139" t="s">
        <v>1403</v>
      </c>
      <c r="E3442" s="139" t="s">
        <v>1118</v>
      </c>
      <c r="F3442" s="139" t="s">
        <v>1119</v>
      </c>
      <c r="G3442" s="139" t="s">
        <v>239</v>
      </c>
    </row>
    <row r="3443" spans="1:7">
      <c r="A3443" s="139">
        <v>3442</v>
      </c>
      <c r="B3443" s="139" t="s">
        <v>1402</v>
      </c>
      <c r="C3443" s="139" t="s">
        <v>1404</v>
      </c>
      <c r="D3443" s="139" t="s">
        <v>1403</v>
      </c>
      <c r="E3443" s="139" t="s">
        <v>1120</v>
      </c>
      <c r="F3443" s="139" t="s">
        <v>1121</v>
      </c>
      <c r="G3443" s="139" t="s">
        <v>239</v>
      </c>
    </row>
    <row r="3444" spans="1:7">
      <c r="A3444" s="139">
        <v>3443</v>
      </c>
      <c r="B3444" s="139" t="s">
        <v>1402</v>
      </c>
      <c r="C3444" s="139" t="s">
        <v>1404</v>
      </c>
      <c r="D3444" s="139" t="s">
        <v>1403</v>
      </c>
      <c r="E3444" s="139" t="s">
        <v>1122</v>
      </c>
      <c r="F3444" s="139" t="s">
        <v>1123</v>
      </c>
      <c r="G3444" s="139" t="s">
        <v>239</v>
      </c>
    </row>
    <row r="3445" spans="1:7">
      <c r="A3445" s="139">
        <v>3444</v>
      </c>
      <c r="B3445" s="139" t="s">
        <v>1402</v>
      </c>
      <c r="C3445" s="139" t="s">
        <v>1404</v>
      </c>
      <c r="D3445" s="139" t="s">
        <v>1403</v>
      </c>
      <c r="E3445" s="139" t="s">
        <v>1124</v>
      </c>
      <c r="F3445" s="139" t="s">
        <v>1125</v>
      </c>
      <c r="G3445" s="139" t="s">
        <v>242</v>
      </c>
    </row>
    <row r="3446" spans="1:7">
      <c r="A3446" s="139">
        <v>3445</v>
      </c>
      <c r="B3446" s="139" t="s">
        <v>1402</v>
      </c>
      <c r="C3446" s="139" t="s">
        <v>1404</v>
      </c>
      <c r="D3446" s="139" t="s">
        <v>1403</v>
      </c>
      <c r="E3446" s="139" t="s">
        <v>1126</v>
      </c>
      <c r="F3446" s="139" t="s">
        <v>1127</v>
      </c>
      <c r="G3446" s="139" t="s">
        <v>1575</v>
      </c>
    </row>
    <row r="3447" spans="1:7">
      <c r="A3447" s="139">
        <v>3446</v>
      </c>
      <c r="B3447" s="139" t="s">
        <v>1402</v>
      </c>
      <c r="C3447" s="139" t="s">
        <v>1404</v>
      </c>
      <c r="D3447" s="139" t="s">
        <v>1403</v>
      </c>
      <c r="E3447" s="139" t="s">
        <v>1128</v>
      </c>
      <c r="F3447" s="139" t="s">
        <v>1129</v>
      </c>
      <c r="G3447" s="139" t="s">
        <v>1030</v>
      </c>
    </row>
    <row r="3448" spans="1:7">
      <c r="A3448" s="139">
        <v>3447</v>
      </c>
      <c r="B3448" s="139" t="s">
        <v>1402</v>
      </c>
      <c r="C3448" s="139" t="s">
        <v>1404</v>
      </c>
      <c r="D3448" s="139" t="s">
        <v>1403</v>
      </c>
      <c r="E3448" s="139" t="s">
        <v>1130</v>
      </c>
      <c r="F3448" s="139" t="s">
        <v>1131</v>
      </c>
      <c r="G3448" s="139" t="s">
        <v>1980</v>
      </c>
    </row>
    <row r="3449" spans="1:7">
      <c r="A3449" s="139">
        <v>3448</v>
      </c>
      <c r="B3449" s="139" t="s">
        <v>1402</v>
      </c>
      <c r="C3449" s="139" t="s">
        <v>1404</v>
      </c>
      <c r="D3449" s="139" t="s">
        <v>1403</v>
      </c>
      <c r="E3449" s="139" t="s">
        <v>1132</v>
      </c>
      <c r="F3449" s="139" t="s">
        <v>1133</v>
      </c>
      <c r="G3449" s="139" t="s">
        <v>1134</v>
      </c>
    </row>
    <row r="3450" spans="1:7">
      <c r="A3450" s="139">
        <v>3449</v>
      </c>
      <c r="B3450" s="139" t="s">
        <v>1402</v>
      </c>
      <c r="C3450" s="139" t="s">
        <v>1404</v>
      </c>
      <c r="D3450" s="139" t="s">
        <v>1403</v>
      </c>
      <c r="E3450" s="139" t="s">
        <v>1015</v>
      </c>
      <c r="F3450" s="139" t="s">
        <v>1016</v>
      </c>
      <c r="G3450" s="139" t="s">
        <v>1888</v>
      </c>
    </row>
    <row r="3451" spans="1:7">
      <c r="A3451" s="139">
        <v>3450</v>
      </c>
      <c r="B3451" s="139" t="s">
        <v>1402</v>
      </c>
      <c r="C3451" s="139" t="s">
        <v>1404</v>
      </c>
      <c r="D3451" s="139" t="s">
        <v>1403</v>
      </c>
      <c r="E3451" s="139" t="s">
        <v>1135</v>
      </c>
      <c r="F3451" s="139" t="s">
        <v>1136</v>
      </c>
      <c r="G3451" s="139" t="s">
        <v>239</v>
      </c>
    </row>
    <row r="3452" spans="1:7">
      <c r="A3452" s="139">
        <v>3451</v>
      </c>
      <c r="B3452" s="139" t="s">
        <v>1402</v>
      </c>
      <c r="C3452" s="139" t="s">
        <v>1404</v>
      </c>
      <c r="D3452" s="139" t="s">
        <v>1403</v>
      </c>
      <c r="E3452" s="139" t="s">
        <v>1137</v>
      </c>
      <c r="F3452" s="139" t="s">
        <v>1016</v>
      </c>
      <c r="G3452" s="139" t="s">
        <v>1138</v>
      </c>
    </row>
    <row r="3453" spans="1:7">
      <c r="A3453" s="139">
        <v>3452</v>
      </c>
      <c r="B3453" s="139" t="s">
        <v>1402</v>
      </c>
      <c r="C3453" s="139" t="s">
        <v>1404</v>
      </c>
      <c r="D3453" s="139" t="s">
        <v>1403</v>
      </c>
      <c r="E3453" s="139" t="s">
        <v>1879</v>
      </c>
      <c r="F3453" s="139" t="s">
        <v>1554</v>
      </c>
      <c r="G3453" s="139" t="s">
        <v>1880</v>
      </c>
    </row>
    <row r="3454" spans="1:7">
      <c r="A3454" s="139">
        <v>3453</v>
      </c>
      <c r="B3454" s="139" t="s">
        <v>1402</v>
      </c>
      <c r="C3454" s="139" t="s">
        <v>1404</v>
      </c>
      <c r="D3454" s="139" t="s">
        <v>1403</v>
      </c>
      <c r="E3454" s="139" t="s">
        <v>1139</v>
      </c>
      <c r="F3454" s="139" t="s">
        <v>1140</v>
      </c>
      <c r="G3454" s="139" t="s">
        <v>1763</v>
      </c>
    </row>
    <row r="3455" spans="1:7">
      <c r="A3455" s="139">
        <v>3454</v>
      </c>
      <c r="B3455" s="139" t="s">
        <v>1402</v>
      </c>
      <c r="C3455" s="139" t="s">
        <v>1402</v>
      </c>
      <c r="D3455" s="139" t="s">
        <v>1403</v>
      </c>
      <c r="E3455" s="139" t="s">
        <v>1094</v>
      </c>
      <c r="F3455" s="139" t="s">
        <v>1095</v>
      </c>
      <c r="G3455" s="139" t="s">
        <v>2085</v>
      </c>
    </row>
    <row r="3456" spans="1:7">
      <c r="A3456" s="139">
        <v>3455</v>
      </c>
      <c r="B3456" s="139" t="s">
        <v>1402</v>
      </c>
      <c r="C3456" s="139" t="s">
        <v>1402</v>
      </c>
      <c r="D3456" s="139" t="s">
        <v>1403</v>
      </c>
      <c r="E3456" s="139" t="s">
        <v>2083</v>
      </c>
      <c r="F3456" s="139" t="s">
        <v>2084</v>
      </c>
      <c r="G3456" s="139" t="s">
        <v>2085</v>
      </c>
    </row>
    <row r="3457" spans="1:7">
      <c r="A3457" s="139">
        <v>3456</v>
      </c>
      <c r="B3457" s="139" t="s">
        <v>1402</v>
      </c>
      <c r="C3457" s="139" t="s">
        <v>1402</v>
      </c>
      <c r="D3457" s="139" t="s">
        <v>1403</v>
      </c>
      <c r="E3457" s="139" t="s">
        <v>1511</v>
      </c>
      <c r="F3457" s="139" t="s">
        <v>1512</v>
      </c>
      <c r="G3457" s="139" t="s">
        <v>1513</v>
      </c>
    </row>
    <row r="3458" spans="1:7">
      <c r="A3458" s="139">
        <v>3457</v>
      </c>
      <c r="B3458" s="139" t="s">
        <v>1402</v>
      </c>
      <c r="C3458" s="139" t="s">
        <v>1402</v>
      </c>
      <c r="D3458" s="139" t="s">
        <v>1403</v>
      </c>
      <c r="E3458" s="139" t="s">
        <v>1879</v>
      </c>
      <c r="F3458" s="139" t="s">
        <v>1554</v>
      </c>
      <c r="G3458" s="139" t="s">
        <v>1880</v>
      </c>
    </row>
    <row r="3459" spans="1:7">
      <c r="A3459" s="139">
        <v>3458</v>
      </c>
      <c r="B3459" s="139" t="s">
        <v>1405</v>
      </c>
      <c r="C3459" s="139" t="s">
        <v>1407</v>
      </c>
      <c r="D3459" s="139" t="s">
        <v>1406</v>
      </c>
      <c r="E3459" s="139" t="s">
        <v>1141</v>
      </c>
      <c r="F3459" s="139" t="s">
        <v>1142</v>
      </c>
      <c r="G3459" s="139" t="s">
        <v>2298</v>
      </c>
    </row>
    <row r="3460" spans="1:7">
      <c r="A3460" s="139">
        <v>3459</v>
      </c>
      <c r="B3460" s="139" t="s">
        <v>1405</v>
      </c>
      <c r="C3460" s="139" t="s">
        <v>1407</v>
      </c>
      <c r="D3460" s="139" t="s">
        <v>1406</v>
      </c>
      <c r="E3460" s="139" t="s">
        <v>1511</v>
      </c>
      <c r="F3460" s="139" t="s">
        <v>1512</v>
      </c>
      <c r="G3460" s="139" t="s">
        <v>1513</v>
      </c>
    </row>
    <row r="3461" spans="1:7">
      <c r="A3461" s="139">
        <v>3460</v>
      </c>
      <c r="B3461" s="139" t="s">
        <v>1405</v>
      </c>
      <c r="C3461" s="139" t="s">
        <v>1407</v>
      </c>
      <c r="D3461" s="139" t="s">
        <v>1406</v>
      </c>
      <c r="E3461" s="139" t="s">
        <v>1143</v>
      </c>
      <c r="F3461" s="139" t="s">
        <v>1144</v>
      </c>
      <c r="G3461" s="139" t="s">
        <v>2298</v>
      </c>
    </row>
    <row r="3462" spans="1:7">
      <c r="A3462" s="139">
        <v>3461</v>
      </c>
      <c r="B3462" s="139" t="s">
        <v>1405</v>
      </c>
      <c r="C3462" s="139" t="s">
        <v>1407</v>
      </c>
      <c r="D3462" s="139" t="s">
        <v>1406</v>
      </c>
      <c r="E3462" s="139" t="s">
        <v>2345</v>
      </c>
      <c r="F3462" s="139" t="s">
        <v>2004</v>
      </c>
      <c r="G3462" s="139" t="s">
        <v>2346</v>
      </c>
    </row>
    <row r="3463" spans="1:7">
      <c r="A3463" s="139">
        <v>3462</v>
      </c>
      <c r="B3463" s="139" t="s">
        <v>1405</v>
      </c>
      <c r="C3463" s="139" t="s">
        <v>1405</v>
      </c>
      <c r="D3463" s="139" t="s">
        <v>1406</v>
      </c>
      <c r="E3463" s="139" t="s">
        <v>1141</v>
      </c>
      <c r="F3463" s="139" t="s">
        <v>1142</v>
      </c>
      <c r="G3463" s="139" t="s">
        <v>2298</v>
      </c>
    </row>
    <row r="3464" spans="1:7">
      <c r="A3464" s="139">
        <v>3463</v>
      </c>
      <c r="B3464" s="139" t="s">
        <v>1405</v>
      </c>
      <c r="C3464" s="139" t="s">
        <v>1405</v>
      </c>
      <c r="D3464" s="139" t="s">
        <v>1406</v>
      </c>
      <c r="E3464" s="139" t="s">
        <v>1511</v>
      </c>
      <c r="F3464" s="139" t="s">
        <v>1512</v>
      </c>
      <c r="G3464" s="139" t="s">
        <v>1513</v>
      </c>
    </row>
    <row r="3465" spans="1:7">
      <c r="A3465" s="139">
        <v>3464</v>
      </c>
      <c r="B3465" s="139" t="s">
        <v>1405</v>
      </c>
      <c r="C3465" s="139" t="s">
        <v>1405</v>
      </c>
      <c r="D3465" s="139" t="s">
        <v>1406</v>
      </c>
      <c r="E3465" s="139" t="s">
        <v>2345</v>
      </c>
      <c r="F3465" s="139" t="s">
        <v>2004</v>
      </c>
      <c r="G3465" s="139" t="s">
        <v>2346</v>
      </c>
    </row>
    <row r="3466" spans="1:7">
      <c r="A3466" s="139">
        <v>3465</v>
      </c>
      <c r="B3466" s="139" t="s">
        <v>1408</v>
      </c>
      <c r="C3466" s="139" t="s">
        <v>1410</v>
      </c>
      <c r="D3466" s="139" t="s">
        <v>1409</v>
      </c>
      <c r="E3466" s="139" t="s">
        <v>1145</v>
      </c>
      <c r="F3466" s="139" t="s">
        <v>1146</v>
      </c>
      <c r="G3466" s="139" t="s">
        <v>1147</v>
      </c>
    </row>
    <row r="3467" spans="1:7">
      <c r="A3467" s="139">
        <v>3466</v>
      </c>
      <c r="B3467" s="139" t="s">
        <v>1408</v>
      </c>
      <c r="C3467" s="139" t="s">
        <v>1410</v>
      </c>
      <c r="D3467" s="139" t="s">
        <v>1409</v>
      </c>
      <c r="E3467" s="139" t="s">
        <v>1511</v>
      </c>
      <c r="F3467" s="139" t="s">
        <v>1512</v>
      </c>
      <c r="G3467" s="139" t="s">
        <v>1513</v>
      </c>
    </row>
    <row r="3468" spans="1:7">
      <c r="A3468" s="139">
        <v>3467</v>
      </c>
      <c r="B3468" s="139" t="s">
        <v>1408</v>
      </c>
      <c r="C3468" s="139" t="s">
        <v>1410</v>
      </c>
      <c r="D3468" s="139" t="s">
        <v>1409</v>
      </c>
      <c r="E3468" s="139" t="s">
        <v>1148</v>
      </c>
      <c r="F3468" s="139" t="s">
        <v>1149</v>
      </c>
      <c r="G3468" s="139" t="s">
        <v>2285</v>
      </c>
    </row>
    <row r="3469" spans="1:7">
      <c r="A3469" s="139">
        <v>3468</v>
      </c>
      <c r="B3469" s="139" t="s">
        <v>1408</v>
      </c>
      <c r="C3469" s="139" t="s">
        <v>1410</v>
      </c>
      <c r="D3469" s="139" t="s">
        <v>1409</v>
      </c>
      <c r="E3469" s="139" t="s">
        <v>1150</v>
      </c>
      <c r="F3469" s="139" t="s">
        <v>1151</v>
      </c>
      <c r="G3469" s="139" t="s">
        <v>1147</v>
      </c>
    </row>
    <row r="3470" spans="1:7">
      <c r="A3470" s="139">
        <v>3469</v>
      </c>
      <c r="B3470" s="139" t="s">
        <v>1408</v>
      </c>
      <c r="C3470" s="139" t="s">
        <v>1410</v>
      </c>
      <c r="D3470" s="139" t="s">
        <v>1409</v>
      </c>
      <c r="E3470" s="139" t="s">
        <v>2001</v>
      </c>
      <c r="F3470" s="139" t="s">
        <v>1554</v>
      </c>
      <c r="G3470" s="139" t="s">
        <v>2002</v>
      </c>
    </row>
    <row r="3471" spans="1:7">
      <c r="A3471" s="139">
        <v>3470</v>
      </c>
      <c r="B3471" s="139" t="s">
        <v>1408</v>
      </c>
      <c r="C3471" s="139" t="s">
        <v>1408</v>
      </c>
      <c r="D3471" s="139" t="s">
        <v>1409</v>
      </c>
      <c r="E3471" s="139" t="s">
        <v>1511</v>
      </c>
      <c r="F3471" s="139" t="s">
        <v>1512</v>
      </c>
      <c r="G3471" s="139" t="s">
        <v>1513</v>
      </c>
    </row>
    <row r="3472" spans="1:7">
      <c r="A3472" s="139">
        <v>3471</v>
      </c>
      <c r="B3472" s="139" t="s">
        <v>1408</v>
      </c>
      <c r="C3472" s="139" t="s">
        <v>1408</v>
      </c>
      <c r="D3472" s="139" t="s">
        <v>1409</v>
      </c>
      <c r="E3472" s="139" t="s">
        <v>2001</v>
      </c>
      <c r="F3472" s="139" t="s">
        <v>1554</v>
      </c>
      <c r="G3472" s="139" t="s">
        <v>2002</v>
      </c>
    </row>
    <row r="3473" spans="1:7">
      <c r="A3473" s="139">
        <v>3472</v>
      </c>
      <c r="B3473" s="139" t="s">
        <v>1411</v>
      </c>
      <c r="C3473" s="139" t="s">
        <v>1413</v>
      </c>
      <c r="D3473" s="139" t="s">
        <v>1412</v>
      </c>
      <c r="E3473" s="139" t="s">
        <v>1152</v>
      </c>
      <c r="F3473" s="139" t="s">
        <v>1153</v>
      </c>
      <c r="G3473" s="139" t="s">
        <v>1154</v>
      </c>
    </row>
    <row r="3474" spans="1:7">
      <c r="A3474" s="139">
        <v>3473</v>
      </c>
      <c r="B3474" s="139" t="s">
        <v>1411</v>
      </c>
      <c r="C3474" s="139" t="s">
        <v>1413</v>
      </c>
      <c r="D3474" s="139" t="s">
        <v>1412</v>
      </c>
      <c r="E3474" s="139" t="s">
        <v>2083</v>
      </c>
      <c r="F3474" s="139" t="s">
        <v>2084</v>
      </c>
      <c r="G3474" s="139" t="s">
        <v>2085</v>
      </c>
    </row>
    <row r="3475" spans="1:7">
      <c r="A3475" s="139">
        <v>3474</v>
      </c>
      <c r="B3475" s="139" t="s">
        <v>1411</v>
      </c>
      <c r="C3475" s="139" t="s">
        <v>1413</v>
      </c>
      <c r="D3475" s="139" t="s">
        <v>1412</v>
      </c>
      <c r="E3475" s="139" t="s">
        <v>1155</v>
      </c>
      <c r="F3475" s="139" t="s">
        <v>1156</v>
      </c>
      <c r="G3475" s="139" t="s">
        <v>2593</v>
      </c>
    </row>
    <row r="3476" spans="1:7">
      <c r="A3476" s="139">
        <v>3475</v>
      </c>
      <c r="B3476" s="139" t="s">
        <v>1411</v>
      </c>
      <c r="C3476" s="139" t="s">
        <v>1413</v>
      </c>
      <c r="D3476" s="139" t="s">
        <v>1412</v>
      </c>
      <c r="E3476" s="139" t="s">
        <v>1712</v>
      </c>
      <c r="F3476" s="139" t="s">
        <v>1561</v>
      </c>
      <c r="G3476" s="139" t="s">
        <v>1713</v>
      </c>
    </row>
    <row r="3477" spans="1:7">
      <c r="A3477" s="139">
        <v>3476</v>
      </c>
      <c r="B3477" s="139" t="s">
        <v>1411</v>
      </c>
      <c r="C3477" s="139" t="s">
        <v>1413</v>
      </c>
      <c r="D3477" s="139" t="s">
        <v>1412</v>
      </c>
      <c r="E3477" s="139" t="s">
        <v>1157</v>
      </c>
      <c r="F3477" s="139" t="s">
        <v>1158</v>
      </c>
      <c r="G3477" s="139" t="s">
        <v>2593</v>
      </c>
    </row>
    <row r="3478" spans="1:7">
      <c r="A3478" s="139">
        <v>3477</v>
      </c>
      <c r="B3478" s="139" t="s">
        <v>1411</v>
      </c>
      <c r="C3478" s="139" t="s">
        <v>1413</v>
      </c>
      <c r="D3478" s="139" t="s">
        <v>1412</v>
      </c>
      <c r="E3478" s="139" t="s">
        <v>1511</v>
      </c>
      <c r="F3478" s="139" t="s">
        <v>1512</v>
      </c>
      <c r="G3478" s="139" t="s">
        <v>1513</v>
      </c>
    </row>
    <row r="3479" spans="1:7">
      <c r="A3479" s="139">
        <v>3478</v>
      </c>
      <c r="B3479" s="139" t="s">
        <v>1411</v>
      </c>
      <c r="C3479" s="139" t="s">
        <v>1413</v>
      </c>
      <c r="D3479" s="139" t="s">
        <v>1412</v>
      </c>
      <c r="E3479" s="139" t="s">
        <v>1159</v>
      </c>
      <c r="F3479" s="139" t="s">
        <v>1160</v>
      </c>
      <c r="G3479" s="139" t="s">
        <v>2593</v>
      </c>
    </row>
    <row r="3480" spans="1:7">
      <c r="A3480" s="139">
        <v>3479</v>
      </c>
      <c r="B3480" s="139" t="s">
        <v>1411</v>
      </c>
      <c r="C3480" s="139" t="s">
        <v>1413</v>
      </c>
      <c r="D3480" s="139" t="s">
        <v>1412</v>
      </c>
      <c r="E3480" s="139" t="s">
        <v>1161</v>
      </c>
      <c r="F3480" s="139" t="s">
        <v>1162</v>
      </c>
      <c r="G3480" s="139" t="s">
        <v>1163</v>
      </c>
    </row>
    <row r="3481" spans="1:7">
      <c r="A3481" s="139">
        <v>3480</v>
      </c>
      <c r="B3481" s="139" t="s">
        <v>1411</v>
      </c>
      <c r="C3481" s="139" t="s">
        <v>1413</v>
      </c>
      <c r="D3481" s="139" t="s">
        <v>1412</v>
      </c>
      <c r="E3481" s="139" t="s">
        <v>1164</v>
      </c>
      <c r="F3481" s="139" t="s">
        <v>1165</v>
      </c>
      <c r="G3481" s="139" t="s">
        <v>2611</v>
      </c>
    </row>
    <row r="3482" spans="1:7">
      <c r="A3482" s="139">
        <v>3481</v>
      </c>
      <c r="B3482" s="139" t="s">
        <v>1411</v>
      </c>
      <c r="C3482" s="139" t="s">
        <v>1413</v>
      </c>
      <c r="D3482" s="139" t="s">
        <v>1412</v>
      </c>
      <c r="E3482" s="139" t="s">
        <v>2345</v>
      </c>
      <c r="F3482" s="139" t="s">
        <v>2004</v>
      </c>
      <c r="G3482" s="139" t="s">
        <v>2346</v>
      </c>
    </row>
    <row r="3483" spans="1:7">
      <c r="A3483" s="139">
        <v>3482</v>
      </c>
      <c r="B3483" s="139" t="s">
        <v>1411</v>
      </c>
      <c r="C3483" s="139" t="s">
        <v>1413</v>
      </c>
      <c r="D3483" s="139" t="s">
        <v>1412</v>
      </c>
      <c r="E3483" s="139" t="s">
        <v>1166</v>
      </c>
      <c r="F3483" s="139" t="s">
        <v>1140</v>
      </c>
      <c r="G3483" s="139" t="s">
        <v>1167</v>
      </c>
    </row>
    <row r="3484" spans="1:7">
      <c r="A3484" s="139">
        <v>3483</v>
      </c>
      <c r="B3484" s="139" t="s">
        <v>1411</v>
      </c>
      <c r="C3484" s="139" t="s">
        <v>1411</v>
      </c>
      <c r="D3484" s="139" t="s">
        <v>1412</v>
      </c>
      <c r="E3484" s="139" t="s">
        <v>2083</v>
      </c>
      <c r="F3484" s="139" t="s">
        <v>2084</v>
      </c>
      <c r="G3484" s="139" t="s">
        <v>2085</v>
      </c>
    </row>
    <row r="3485" spans="1:7">
      <c r="A3485" s="139">
        <v>3484</v>
      </c>
      <c r="B3485" s="139" t="s">
        <v>1411</v>
      </c>
      <c r="C3485" s="139" t="s">
        <v>1411</v>
      </c>
      <c r="D3485" s="139" t="s">
        <v>1412</v>
      </c>
      <c r="E3485" s="139" t="s">
        <v>1511</v>
      </c>
      <c r="F3485" s="139" t="s">
        <v>1512</v>
      </c>
      <c r="G3485" s="139" t="s">
        <v>1513</v>
      </c>
    </row>
    <row r="3486" spans="1:7">
      <c r="A3486" s="139">
        <v>3485</v>
      </c>
      <c r="B3486" s="139" t="s">
        <v>1411</v>
      </c>
      <c r="C3486" s="139" t="s">
        <v>1411</v>
      </c>
      <c r="D3486" s="139" t="s">
        <v>1412</v>
      </c>
      <c r="E3486" s="139" t="s">
        <v>1159</v>
      </c>
      <c r="F3486" s="139" t="s">
        <v>1160</v>
      </c>
      <c r="G3486" s="139" t="s">
        <v>2593</v>
      </c>
    </row>
    <row r="3487" spans="1:7">
      <c r="A3487" s="139">
        <v>3486</v>
      </c>
      <c r="B3487" s="139" t="s">
        <v>1411</v>
      </c>
      <c r="C3487" s="139" t="s">
        <v>1411</v>
      </c>
      <c r="D3487" s="139" t="s">
        <v>1412</v>
      </c>
      <c r="E3487" s="139" t="s">
        <v>1161</v>
      </c>
      <c r="F3487" s="139" t="s">
        <v>1162</v>
      </c>
      <c r="G3487" s="139" t="s">
        <v>1163</v>
      </c>
    </row>
    <row r="3488" spans="1:7">
      <c r="A3488" s="139">
        <v>3487</v>
      </c>
      <c r="B3488" s="139" t="s">
        <v>1411</v>
      </c>
      <c r="C3488" s="139" t="s">
        <v>1411</v>
      </c>
      <c r="D3488" s="139" t="s">
        <v>1412</v>
      </c>
      <c r="E3488" s="139" t="s">
        <v>2345</v>
      </c>
      <c r="F3488" s="139" t="s">
        <v>2004</v>
      </c>
      <c r="G3488" s="139" t="s">
        <v>2346</v>
      </c>
    </row>
    <row r="3489" spans="1:7">
      <c r="A3489" s="139">
        <v>3488</v>
      </c>
      <c r="B3489" s="139" t="s">
        <v>1414</v>
      </c>
      <c r="C3489" s="139" t="s">
        <v>1416</v>
      </c>
      <c r="D3489" s="139" t="s">
        <v>1415</v>
      </c>
      <c r="E3489" s="139" t="s">
        <v>1168</v>
      </c>
      <c r="F3489" s="139" t="s">
        <v>1169</v>
      </c>
      <c r="G3489" s="139" t="s">
        <v>1170</v>
      </c>
    </row>
    <row r="3490" spans="1:7">
      <c r="A3490" s="139">
        <v>3489</v>
      </c>
      <c r="B3490" s="139" t="s">
        <v>1414</v>
      </c>
      <c r="C3490" s="139" t="s">
        <v>1416</v>
      </c>
      <c r="D3490" s="139" t="s">
        <v>1415</v>
      </c>
      <c r="E3490" s="139" t="s">
        <v>1171</v>
      </c>
      <c r="F3490" s="139" t="s">
        <v>1172</v>
      </c>
      <c r="G3490" s="139" t="s">
        <v>1170</v>
      </c>
    </row>
    <row r="3491" spans="1:7">
      <c r="A3491" s="139">
        <v>3490</v>
      </c>
      <c r="B3491" s="139" t="s">
        <v>1414</v>
      </c>
      <c r="C3491" s="139" t="s">
        <v>1416</v>
      </c>
      <c r="D3491" s="139" t="s">
        <v>1415</v>
      </c>
      <c r="E3491" s="139" t="s">
        <v>1173</v>
      </c>
      <c r="F3491" s="139" t="s">
        <v>1174</v>
      </c>
      <c r="G3491" s="139" t="s">
        <v>1727</v>
      </c>
    </row>
    <row r="3492" spans="1:7">
      <c r="A3492" s="139">
        <v>3491</v>
      </c>
      <c r="B3492" s="139" t="s">
        <v>1414</v>
      </c>
      <c r="C3492" s="139" t="s">
        <v>1416</v>
      </c>
      <c r="D3492" s="139" t="s">
        <v>1415</v>
      </c>
      <c r="E3492" s="139" t="s">
        <v>1175</v>
      </c>
      <c r="F3492" s="139" t="s">
        <v>1176</v>
      </c>
      <c r="G3492" s="139" t="s">
        <v>1568</v>
      </c>
    </row>
    <row r="3493" spans="1:7">
      <c r="A3493" s="139">
        <v>3492</v>
      </c>
      <c r="B3493" s="139" t="s">
        <v>1414</v>
      </c>
      <c r="C3493" s="139" t="s">
        <v>1416</v>
      </c>
      <c r="D3493" s="139" t="s">
        <v>1415</v>
      </c>
      <c r="E3493" s="139" t="s">
        <v>1712</v>
      </c>
      <c r="F3493" s="139" t="s">
        <v>1561</v>
      </c>
      <c r="G3493" s="139" t="s">
        <v>1713</v>
      </c>
    </row>
    <row r="3494" spans="1:7">
      <c r="A3494" s="139">
        <v>3493</v>
      </c>
      <c r="B3494" s="139" t="s">
        <v>1414</v>
      </c>
      <c r="C3494" s="139" t="s">
        <v>1416</v>
      </c>
      <c r="D3494" s="139" t="s">
        <v>1415</v>
      </c>
      <c r="E3494" s="139" t="s">
        <v>1177</v>
      </c>
      <c r="F3494" s="139" t="s">
        <v>1178</v>
      </c>
      <c r="G3494" s="139" t="s">
        <v>1568</v>
      </c>
    </row>
    <row r="3495" spans="1:7">
      <c r="A3495" s="139">
        <v>3494</v>
      </c>
      <c r="B3495" s="139" t="s">
        <v>1414</v>
      </c>
      <c r="C3495" s="139" t="s">
        <v>1416</v>
      </c>
      <c r="D3495" s="139" t="s">
        <v>1415</v>
      </c>
      <c r="E3495" s="139" t="s">
        <v>1179</v>
      </c>
      <c r="F3495" s="139" t="s">
        <v>1180</v>
      </c>
      <c r="G3495" s="139" t="s">
        <v>1170</v>
      </c>
    </row>
    <row r="3496" spans="1:7">
      <c r="A3496" s="139">
        <v>3495</v>
      </c>
      <c r="B3496" s="139" t="s">
        <v>1414</v>
      </c>
      <c r="C3496" s="139" t="s">
        <v>1416</v>
      </c>
      <c r="D3496" s="139" t="s">
        <v>1415</v>
      </c>
      <c r="E3496" s="139" t="s">
        <v>1181</v>
      </c>
      <c r="F3496" s="139" t="s">
        <v>1182</v>
      </c>
      <c r="G3496" s="139" t="s">
        <v>1953</v>
      </c>
    </row>
    <row r="3497" spans="1:7">
      <c r="A3497" s="139">
        <v>3496</v>
      </c>
      <c r="B3497" s="139" t="s">
        <v>1414</v>
      </c>
      <c r="C3497" s="139" t="s">
        <v>1416</v>
      </c>
      <c r="D3497" s="139" t="s">
        <v>1415</v>
      </c>
      <c r="E3497" s="139" t="s">
        <v>1511</v>
      </c>
      <c r="F3497" s="139" t="s">
        <v>1512</v>
      </c>
      <c r="G3497" s="139" t="s">
        <v>1513</v>
      </c>
    </row>
    <row r="3498" spans="1:7">
      <c r="A3498" s="139">
        <v>3497</v>
      </c>
      <c r="B3498" s="139" t="s">
        <v>1414</v>
      </c>
      <c r="C3498" s="139" t="s">
        <v>1416</v>
      </c>
      <c r="D3498" s="139" t="s">
        <v>1415</v>
      </c>
      <c r="E3498" s="139" t="s">
        <v>1183</v>
      </c>
      <c r="F3498" s="139" t="s">
        <v>1184</v>
      </c>
      <c r="G3498" s="139" t="s">
        <v>1170</v>
      </c>
    </row>
    <row r="3499" spans="1:7">
      <c r="A3499" s="139">
        <v>3498</v>
      </c>
      <c r="B3499" s="139" t="s">
        <v>1414</v>
      </c>
      <c r="C3499" s="139" t="s">
        <v>1416</v>
      </c>
      <c r="D3499" s="139" t="s">
        <v>1415</v>
      </c>
      <c r="E3499" s="139" t="s">
        <v>1185</v>
      </c>
      <c r="F3499" s="139" t="s">
        <v>1186</v>
      </c>
      <c r="G3499" s="139" t="s">
        <v>1170</v>
      </c>
    </row>
    <row r="3500" spans="1:7">
      <c r="A3500" s="139">
        <v>3499</v>
      </c>
      <c r="B3500" s="139" t="s">
        <v>1414</v>
      </c>
      <c r="C3500" s="139" t="s">
        <v>1416</v>
      </c>
      <c r="D3500" s="139" t="s">
        <v>1415</v>
      </c>
      <c r="E3500" s="139" t="s">
        <v>1187</v>
      </c>
      <c r="F3500" s="139" t="s">
        <v>2364</v>
      </c>
      <c r="G3500" s="139" t="s">
        <v>1188</v>
      </c>
    </row>
    <row r="3501" spans="1:7">
      <c r="A3501" s="139">
        <v>3500</v>
      </c>
      <c r="B3501" s="139" t="s">
        <v>1414</v>
      </c>
      <c r="C3501" s="139" t="s">
        <v>1416</v>
      </c>
      <c r="D3501" s="139" t="s">
        <v>1415</v>
      </c>
      <c r="E3501" s="139" t="s">
        <v>1189</v>
      </c>
      <c r="F3501" s="139" t="s">
        <v>1190</v>
      </c>
      <c r="G3501" s="139" t="s">
        <v>1170</v>
      </c>
    </row>
    <row r="3502" spans="1:7">
      <c r="A3502" s="139">
        <v>3501</v>
      </c>
      <c r="B3502" s="139" t="s">
        <v>1414</v>
      </c>
      <c r="C3502" s="139" t="s">
        <v>1416</v>
      </c>
      <c r="D3502" s="139" t="s">
        <v>1415</v>
      </c>
      <c r="E3502" s="139" t="s">
        <v>1191</v>
      </c>
      <c r="F3502" s="139" t="s">
        <v>2364</v>
      </c>
      <c r="G3502" s="139" t="s">
        <v>1192</v>
      </c>
    </row>
    <row r="3503" spans="1:7">
      <c r="A3503" s="139">
        <v>3502</v>
      </c>
      <c r="B3503" s="139" t="s">
        <v>1414</v>
      </c>
      <c r="C3503" s="139" t="s">
        <v>1416</v>
      </c>
      <c r="D3503" s="139" t="s">
        <v>1415</v>
      </c>
      <c r="E3503" s="139" t="s">
        <v>2343</v>
      </c>
      <c r="F3503" s="139" t="s">
        <v>1572</v>
      </c>
      <c r="G3503" s="139" t="s">
        <v>2344</v>
      </c>
    </row>
    <row r="3504" spans="1:7">
      <c r="A3504" s="139">
        <v>3503</v>
      </c>
      <c r="B3504" s="139" t="s">
        <v>1414</v>
      </c>
      <c r="C3504" s="139" t="s">
        <v>1416</v>
      </c>
      <c r="D3504" s="139" t="s">
        <v>1415</v>
      </c>
      <c r="E3504" s="139" t="s">
        <v>2345</v>
      </c>
      <c r="F3504" s="139" t="s">
        <v>2004</v>
      </c>
      <c r="G3504" s="139" t="s">
        <v>2346</v>
      </c>
    </row>
    <row r="3505" spans="1:7">
      <c r="A3505" s="139">
        <v>3504</v>
      </c>
      <c r="B3505" s="139" t="s">
        <v>1414</v>
      </c>
      <c r="C3505" s="139" t="s">
        <v>1414</v>
      </c>
      <c r="D3505" s="139" t="s">
        <v>1415</v>
      </c>
      <c r="E3505" s="139" t="s">
        <v>1173</v>
      </c>
      <c r="F3505" s="139" t="s">
        <v>1174</v>
      </c>
      <c r="G3505" s="139" t="s">
        <v>1727</v>
      </c>
    </row>
    <row r="3506" spans="1:7">
      <c r="A3506" s="139">
        <v>3505</v>
      </c>
      <c r="B3506" s="139" t="s">
        <v>1414</v>
      </c>
      <c r="C3506" s="139" t="s">
        <v>1414</v>
      </c>
      <c r="D3506" s="139" t="s">
        <v>1415</v>
      </c>
      <c r="E3506" s="139" t="s">
        <v>1511</v>
      </c>
      <c r="F3506" s="139" t="s">
        <v>1512</v>
      </c>
      <c r="G3506" s="139" t="s">
        <v>1513</v>
      </c>
    </row>
    <row r="3507" spans="1:7">
      <c r="A3507" s="139">
        <v>3506</v>
      </c>
      <c r="B3507" s="139" t="s">
        <v>1414</v>
      </c>
      <c r="C3507" s="139" t="s">
        <v>1414</v>
      </c>
      <c r="D3507" s="139" t="s">
        <v>1415</v>
      </c>
      <c r="E3507" s="139" t="s">
        <v>2345</v>
      </c>
      <c r="F3507" s="139" t="s">
        <v>2004</v>
      </c>
      <c r="G3507" s="139" t="s">
        <v>2346</v>
      </c>
    </row>
    <row r="3508" spans="1:7">
      <c r="A3508" s="139">
        <v>3507</v>
      </c>
      <c r="B3508" s="139" t="s">
        <v>1417</v>
      </c>
      <c r="C3508" s="139" t="s">
        <v>1419</v>
      </c>
      <c r="D3508" s="139" t="s">
        <v>1418</v>
      </c>
      <c r="E3508" s="139" t="s">
        <v>2642</v>
      </c>
      <c r="F3508" s="139" t="s">
        <v>2643</v>
      </c>
      <c r="G3508" s="139" t="s">
        <v>2644</v>
      </c>
    </row>
    <row r="3509" spans="1:7">
      <c r="A3509" s="139">
        <v>3508</v>
      </c>
      <c r="B3509" s="139" t="s">
        <v>1417</v>
      </c>
      <c r="C3509" s="139" t="s">
        <v>1419</v>
      </c>
      <c r="D3509" s="139" t="s">
        <v>1418</v>
      </c>
      <c r="E3509" s="139" t="s">
        <v>1193</v>
      </c>
      <c r="F3509" s="139" t="s">
        <v>1194</v>
      </c>
      <c r="G3509" s="139" t="s">
        <v>1195</v>
      </c>
    </row>
    <row r="3510" spans="1:7">
      <c r="A3510" s="139">
        <v>3509</v>
      </c>
      <c r="B3510" s="139" t="s">
        <v>1417</v>
      </c>
      <c r="C3510" s="139" t="s">
        <v>1419</v>
      </c>
      <c r="D3510" s="139" t="s">
        <v>1418</v>
      </c>
      <c r="E3510" s="139" t="s">
        <v>1712</v>
      </c>
      <c r="F3510" s="139" t="s">
        <v>1561</v>
      </c>
      <c r="G3510" s="139" t="s">
        <v>1713</v>
      </c>
    </row>
    <row r="3511" spans="1:7">
      <c r="A3511" s="139">
        <v>3510</v>
      </c>
      <c r="B3511" s="139" t="s">
        <v>1417</v>
      </c>
      <c r="C3511" s="139" t="s">
        <v>1419</v>
      </c>
      <c r="D3511" s="139" t="s">
        <v>1418</v>
      </c>
      <c r="E3511" s="139" t="s">
        <v>1511</v>
      </c>
      <c r="F3511" s="139" t="s">
        <v>1512</v>
      </c>
      <c r="G3511" s="139" t="s">
        <v>1513</v>
      </c>
    </row>
    <row r="3512" spans="1:7">
      <c r="A3512" s="139">
        <v>3511</v>
      </c>
      <c r="B3512" s="139" t="s">
        <v>1417</v>
      </c>
      <c r="C3512" s="139" t="s">
        <v>1419</v>
      </c>
      <c r="D3512" s="139" t="s">
        <v>1418</v>
      </c>
      <c r="E3512" s="139" t="s">
        <v>1196</v>
      </c>
      <c r="F3512" s="139" t="s">
        <v>1197</v>
      </c>
      <c r="G3512" s="139" t="s">
        <v>1562</v>
      </c>
    </row>
    <row r="3513" spans="1:7">
      <c r="A3513" s="139">
        <v>3512</v>
      </c>
      <c r="B3513" s="139" t="s">
        <v>1417</v>
      </c>
      <c r="C3513" s="139" t="s">
        <v>1419</v>
      </c>
      <c r="D3513" s="139" t="s">
        <v>1418</v>
      </c>
      <c r="E3513" s="139" t="s">
        <v>2242</v>
      </c>
      <c r="F3513" s="139" t="s">
        <v>2004</v>
      </c>
      <c r="G3513" s="139" t="s">
        <v>2243</v>
      </c>
    </row>
    <row r="3514" spans="1:7">
      <c r="A3514" s="139">
        <v>3513</v>
      </c>
      <c r="B3514" s="139" t="s">
        <v>1417</v>
      </c>
      <c r="C3514" s="139" t="s">
        <v>1417</v>
      </c>
      <c r="D3514" s="139" t="s">
        <v>1418</v>
      </c>
      <c r="E3514" s="139" t="s">
        <v>1511</v>
      </c>
      <c r="F3514" s="139" t="s">
        <v>1512</v>
      </c>
      <c r="G3514" s="139" t="s">
        <v>1513</v>
      </c>
    </row>
    <row r="3515" spans="1:7">
      <c r="A3515" s="139">
        <v>3514</v>
      </c>
      <c r="B3515" s="139" t="s">
        <v>1417</v>
      </c>
      <c r="C3515" s="139" t="s">
        <v>1417</v>
      </c>
      <c r="D3515" s="139" t="s">
        <v>1418</v>
      </c>
      <c r="E3515" s="139" t="s">
        <v>2242</v>
      </c>
      <c r="F3515" s="139" t="s">
        <v>2004</v>
      </c>
      <c r="G3515" s="139" t="s">
        <v>2243</v>
      </c>
    </row>
    <row r="3516" spans="1:7">
      <c r="A3516" s="139">
        <v>3515</v>
      </c>
      <c r="B3516" s="139" t="s">
        <v>3132</v>
      </c>
      <c r="C3516" s="139" t="s">
        <v>3132</v>
      </c>
      <c r="D3516" s="139" t="s">
        <v>3132</v>
      </c>
      <c r="E3516" s="139" t="s">
        <v>1198</v>
      </c>
      <c r="F3516" s="139" t="s">
        <v>1199</v>
      </c>
      <c r="G3516" s="139" t="s">
        <v>2023</v>
      </c>
    </row>
    <row r="3517" spans="1:7">
      <c r="A3517" s="139">
        <v>3516</v>
      </c>
      <c r="B3517" s="139" t="s">
        <v>3132</v>
      </c>
      <c r="C3517" s="139" t="s">
        <v>3132</v>
      </c>
      <c r="D3517" s="139" t="s">
        <v>3132</v>
      </c>
      <c r="E3517" s="139" t="s">
        <v>1200</v>
      </c>
      <c r="F3517" s="139" t="s">
        <v>1201</v>
      </c>
      <c r="G3517" s="139" t="s">
        <v>1202</v>
      </c>
    </row>
    <row r="3518" spans="1:7">
      <c r="A3518" s="139">
        <v>3517</v>
      </c>
      <c r="B3518" s="139" t="s">
        <v>3132</v>
      </c>
      <c r="C3518" s="139" t="s">
        <v>3132</v>
      </c>
      <c r="D3518" s="139" t="s">
        <v>3132</v>
      </c>
      <c r="E3518" s="139" t="s">
        <v>2296</v>
      </c>
      <c r="F3518" s="139" t="s">
        <v>2297</v>
      </c>
      <c r="G3518" s="139" t="s">
        <v>2298</v>
      </c>
    </row>
    <row r="3519" spans="1:7">
      <c r="A3519" s="139">
        <v>3518</v>
      </c>
      <c r="B3519" s="139" t="s">
        <v>3132</v>
      </c>
      <c r="C3519" s="139" t="s">
        <v>3132</v>
      </c>
      <c r="D3519" s="139" t="s">
        <v>3132</v>
      </c>
      <c r="E3519" s="139" t="s">
        <v>1753</v>
      </c>
      <c r="F3519" s="139" t="s">
        <v>1754</v>
      </c>
      <c r="G3519" s="139" t="s">
        <v>1755</v>
      </c>
    </row>
    <row r="3520" spans="1:7">
      <c r="A3520" s="139">
        <v>3519</v>
      </c>
      <c r="B3520" s="139" t="s">
        <v>3132</v>
      </c>
      <c r="C3520" s="139" t="s">
        <v>3132</v>
      </c>
      <c r="D3520" s="139" t="s">
        <v>3132</v>
      </c>
      <c r="E3520" s="139" t="s">
        <v>2299</v>
      </c>
      <c r="F3520" s="139" t="s">
        <v>2300</v>
      </c>
      <c r="G3520" s="139" t="s">
        <v>2298</v>
      </c>
    </row>
    <row r="3521" spans="1:7">
      <c r="A3521" s="139">
        <v>3520</v>
      </c>
      <c r="B3521" s="139" t="s">
        <v>3132</v>
      </c>
      <c r="C3521" s="139" t="s">
        <v>3132</v>
      </c>
      <c r="D3521" s="139" t="s">
        <v>3132</v>
      </c>
      <c r="E3521" s="139" t="s">
        <v>2257</v>
      </c>
      <c r="F3521" s="139" t="s">
        <v>2258</v>
      </c>
      <c r="G3521" s="139" t="s">
        <v>2253</v>
      </c>
    </row>
    <row r="3522" spans="1:7">
      <c r="A3522" s="139">
        <v>3521</v>
      </c>
      <c r="B3522" s="139" t="s">
        <v>3132</v>
      </c>
      <c r="C3522" s="139" t="s">
        <v>3132</v>
      </c>
      <c r="D3522" s="139" t="s">
        <v>3132</v>
      </c>
      <c r="E3522" s="139" t="s">
        <v>1203</v>
      </c>
      <c r="F3522" s="139" t="s">
        <v>1204</v>
      </c>
      <c r="G3522" s="139" t="s">
        <v>1609</v>
      </c>
    </row>
    <row r="3523" spans="1:7">
      <c r="A3523" s="139">
        <v>3522</v>
      </c>
      <c r="B3523" s="139" t="s">
        <v>3132</v>
      </c>
      <c r="C3523" s="139" t="s">
        <v>3132</v>
      </c>
      <c r="D3523" s="139" t="s">
        <v>3132</v>
      </c>
      <c r="E3523" s="139" t="s">
        <v>2549</v>
      </c>
      <c r="F3523" s="139" t="s">
        <v>2550</v>
      </c>
      <c r="G3523" s="139" t="s">
        <v>2551</v>
      </c>
    </row>
    <row r="3524" spans="1:7">
      <c r="A3524" s="139">
        <v>3523</v>
      </c>
      <c r="B3524" s="139" t="s">
        <v>3132</v>
      </c>
      <c r="C3524" s="139" t="s">
        <v>3132</v>
      </c>
      <c r="D3524" s="139" t="s">
        <v>3132</v>
      </c>
      <c r="E3524" s="139" t="s">
        <v>1205</v>
      </c>
      <c r="F3524" s="139" t="s">
        <v>1206</v>
      </c>
      <c r="G3524" s="139" t="s">
        <v>1207</v>
      </c>
    </row>
    <row r="3525" spans="1:7">
      <c r="A3525" s="139">
        <v>3524</v>
      </c>
      <c r="B3525" s="139" t="s">
        <v>3132</v>
      </c>
      <c r="C3525" s="139" t="s">
        <v>3132</v>
      </c>
      <c r="D3525" s="139" t="s">
        <v>3132</v>
      </c>
      <c r="E3525" s="139" t="s">
        <v>1501</v>
      </c>
      <c r="F3525" s="139" t="s">
        <v>1502</v>
      </c>
      <c r="G3525" s="139" t="s">
        <v>1503</v>
      </c>
    </row>
    <row r="3526" spans="1:7">
      <c r="A3526" s="139">
        <v>3525</v>
      </c>
      <c r="B3526" s="139" t="s">
        <v>3132</v>
      </c>
      <c r="C3526" s="139" t="s">
        <v>3132</v>
      </c>
      <c r="D3526" s="139" t="s">
        <v>3132</v>
      </c>
      <c r="E3526" s="139" t="s">
        <v>1504</v>
      </c>
      <c r="F3526" s="139" t="s">
        <v>1502</v>
      </c>
      <c r="G3526" s="139" t="s">
        <v>1505</v>
      </c>
    </row>
    <row r="3527" spans="1:7">
      <c r="A3527" s="139">
        <v>3526</v>
      </c>
      <c r="B3527" s="139" t="s">
        <v>3132</v>
      </c>
      <c r="C3527" s="139" t="s">
        <v>3132</v>
      </c>
      <c r="D3527" s="139" t="s">
        <v>3132</v>
      </c>
      <c r="E3527" s="139" t="s">
        <v>1208</v>
      </c>
      <c r="F3527" s="139" t="s">
        <v>1502</v>
      </c>
      <c r="G3527" s="139" t="s">
        <v>1209</v>
      </c>
    </row>
    <row r="3528" spans="1:7">
      <c r="A3528" s="139">
        <v>3527</v>
      </c>
      <c r="B3528" s="139" t="s">
        <v>3132</v>
      </c>
      <c r="C3528" s="139" t="s">
        <v>3132</v>
      </c>
      <c r="D3528" s="139" t="s">
        <v>3132</v>
      </c>
      <c r="E3528" s="139" t="s">
        <v>1173</v>
      </c>
      <c r="F3528" s="139" t="s">
        <v>1174</v>
      </c>
      <c r="G3528" s="139" t="s">
        <v>1727</v>
      </c>
    </row>
    <row r="3529" spans="1:7">
      <c r="A3529" s="139">
        <v>3528</v>
      </c>
      <c r="B3529" s="139" t="s">
        <v>3132</v>
      </c>
      <c r="C3529" s="139" t="s">
        <v>3132</v>
      </c>
      <c r="D3529" s="139" t="s">
        <v>3132</v>
      </c>
      <c r="E3529" s="139" t="s">
        <v>1940</v>
      </c>
      <c r="F3529" s="139" t="s">
        <v>1210</v>
      </c>
      <c r="G3529" s="139" t="s">
        <v>1211</v>
      </c>
    </row>
    <row r="3530" spans="1:7">
      <c r="A3530" s="139">
        <v>3529</v>
      </c>
      <c r="B3530" s="139" t="s">
        <v>3132</v>
      </c>
      <c r="C3530" s="139" t="s">
        <v>3132</v>
      </c>
      <c r="D3530" s="139" t="s">
        <v>3132</v>
      </c>
      <c r="E3530" s="139" t="s">
        <v>1212</v>
      </c>
      <c r="F3530" s="139" t="s">
        <v>1213</v>
      </c>
      <c r="G3530" s="139" t="s">
        <v>1214</v>
      </c>
    </row>
    <row r="3531" spans="1:7">
      <c r="A3531" s="139">
        <v>3530</v>
      </c>
      <c r="B3531" s="139" t="s">
        <v>3132</v>
      </c>
      <c r="C3531" s="139" t="s">
        <v>3132</v>
      </c>
      <c r="D3531" s="139" t="s">
        <v>3132</v>
      </c>
      <c r="E3531" s="139" t="s">
        <v>1215</v>
      </c>
      <c r="F3531" s="139" t="s">
        <v>1216</v>
      </c>
      <c r="G3531" s="139" t="s">
        <v>2023</v>
      </c>
    </row>
    <row r="3532" spans="1:7">
      <c r="A3532" s="139">
        <v>3531</v>
      </c>
      <c r="B3532" s="139" t="s">
        <v>3132</v>
      </c>
      <c r="C3532" s="139" t="s">
        <v>3132</v>
      </c>
      <c r="D3532" s="139" t="s">
        <v>3132</v>
      </c>
      <c r="E3532" s="139" t="s">
        <v>1217</v>
      </c>
      <c r="F3532" s="139" t="s">
        <v>1218</v>
      </c>
      <c r="G3532" s="139" t="s">
        <v>2085</v>
      </c>
    </row>
    <row r="3533" spans="1:7">
      <c r="A3533" s="139">
        <v>3532</v>
      </c>
      <c r="B3533" s="139" t="s">
        <v>3132</v>
      </c>
      <c r="C3533" s="139" t="s">
        <v>3132</v>
      </c>
      <c r="D3533" s="139" t="s">
        <v>3132</v>
      </c>
      <c r="E3533" s="139" t="s">
        <v>1219</v>
      </c>
      <c r="F3533" s="139" t="s">
        <v>1220</v>
      </c>
      <c r="G3533" s="139" t="s">
        <v>540</v>
      </c>
    </row>
    <row r="3534" spans="1:7">
      <c r="A3534" s="139">
        <v>3533</v>
      </c>
      <c r="B3534" s="139" t="s">
        <v>3132</v>
      </c>
      <c r="C3534" s="139" t="s">
        <v>3132</v>
      </c>
      <c r="D3534" s="139" t="s">
        <v>3132</v>
      </c>
      <c r="E3534" s="139" t="s">
        <v>1221</v>
      </c>
      <c r="F3534" s="139" t="s">
        <v>1222</v>
      </c>
      <c r="G3534" s="139" t="s">
        <v>598</v>
      </c>
    </row>
    <row r="3535" spans="1:7">
      <c r="A3535" s="139">
        <v>3534</v>
      </c>
      <c r="B3535" s="139" t="s">
        <v>3132</v>
      </c>
      <c r="C3535" s="139" t="s">
        <v>3132</v>
      </c>
      <c r="D3535" s="139" t="s">
        <v>3132</v>
      </c>
      <c r="E3535" s="139" t="s">
        <v>1223</v>
      </c>
      <c r="F3535" s="139" t="s">
        <v>1224</v>
      </c>
      <c r="G3535" s="139" t="s">
        <v>1225</v>
      </c>
    </row>
    <row r="3536" spans="1:7">
      <c r="A3536" s="139">
        <v>3535</v>
      </c>
      <c r="B3536" s="139" t="s">
        <v>3132</v>
      </c>
      <c r="C3536" s="139" t="s">
        <v>3132</v>
      </c>
      <c r="D3536" s="139" t="s">
        <v>3132</v>
      </c>
      <c r="E3536" s="139" t="s">
        <v>1226</v>
      </c>
      <c r="F3536" s="139" t="s">
        <v>1227</v>
      </c>
      <c r="G3536" s="139" t="s">
        <v>2085</v>
      </c>
    </row>
    <row r="3537" spans="1:7">
      <c r="A3537" s="139">
        <v>3536</v>
      </c>
      <c r="B3537" s="139" t="s">
        <v>3132</v>
      </c>
      <c r="C3537" s="139" t="s">
        <v>3132</v>
      </c>
      <c r="D3537" s="139" t="s">
        <v>3132</v>
      </c>
      <c r="E3537" s="139" t="s">
        <v>1228</v>
      </c>
      <c r="F3537" s="139" t="s">
        <v>1229</v>
      </c>
      <c r="G3537" s="139" t="s">
        <v>2509</v>
      </c>
    </row>
    <row r="3538" spans="1:7">
      <c r="A3538" s="139">
        <v>3537</v>
      </c>
      <c r="B3538" s="139" t="s">
        <v>3132</v>
      </c>
      <c r="C3538" s="139" t="s">
        <v>3132</v>
      </c>
      <c r="D3538" s="139" t="s">
        <v>3132</v>
      </c>
      <c r="E3538" s="139" t="s">
        <v>1230</v>
      </c>
      <c r="F3538" s="139" t="s">
        <v>1502</v>
      </c>
      <c r="G3538" s="139" t="s">
        <v>1231</v>
      </c>
    </row>
    <row r="3539" spans="1:7">
      <c r="A3539" s="139">
        <v>3538</v>
      </c>
      <c r="B3539" s="139" t="s">
        <v>3132</v>
      </c>
      <c r="C3539" s="139" t="s">
        <v>3132</v>
      </c>
      <c r="D3539" s="139" t="s">
        <v>3132</v>
      </c>
      <c r="E3539" s="139" t="s">
        <v>1232</v>
      </c>
      <c r="F3539" s="139" t="s">
        <v>1502</v>
      </c>
      <c r="G3539" s="139" t="s">
        <v>1233</v>
      </c>
    </row>
    <row r="3540" spans="1:7">
      <c r="A3540" s="139">
        <v>3539</v>
      </c>
      <c r="B3540" s="139" t="s">
        <v>3132</v>
      </c>
      <c r="C3540" s="139" t="s">
        <v>3132</v>
      </c>
      <c r="D3540" s="139" t="s">
        <v>3132</v>
      </c>
      <c r="E3540" s="139" t="s">
        <v>1234</v>
      </c>
      <c r="F3540" s="139" t="s">
        <v>1502</v>
      </c>
      <c r="G3540" s="139" t="s">
        <v>1235</v>
      </c>
    </row>
    <row r="3541" spans="1:7">
      <c r="A3541" s="139">
        <v>3540</v>
      </c>
      <c r="B3541" s="139" t="s">
        <v>3132</v>
      </c>
      <c r="C3541" s="139" t="s">
        <v>3132</v>
      </c>
      <c r="D3541" s="139" t="s">
        <v>3132</v>
      </c>
      <c r="E3541" s="139" t="s">
        <v>2386</v>
      </c>
      <c r="F3541" s="139" t="s">
        <v>1502</v>
      </c>
      <c r="G3541" s="139" t="s">
        <v>2387</v>
      </c>
    </row>
    <row r="3542" spans="1:7">
      <c r="A3542" s="139">
        <v>3541</v>
      </c>
      <c r="B3542" s="139" t="s">
        <v>3132</v>
      </c>
      <c r="C3542" s="139" t="s">
        <v>3132</v>
      </c>
      <c r="D3542" s="139" t="s">
        <v>3132</v>
      </c>
      <c r="E3542" s="139" t="s">
        <v>1236</v>
      </c>
      <c r="F3542" s="139" t="s">
        <v>1807</v>
      </c>
      <c r="G3542" s="139" t="s">
        <v>517</v>
      </c>
    </row>
    <row r="3543" spans="1:7">
      <c r="A3543" s="139">
        <v>3542</v>
      </c>
      <c r="B3543" s="139" t="s">
        <v>3132</v>
      </c>
      <c r="C3543" s="139" t="s">
        <v>3132</v>
      </c>
      <c r="D3543" s="139" t="s">
        <v>3132</v>
      </c>
      <c r="E3543" s="139" t="s">
        <v>1237</v>
      </c>
      <c r="F3543" s="139" t="s">
        <v>1674</v>
      </c>
      <c r="G3543" s="139" t="s">
        <v>1238</v>
      </c>
    </row>
    <row r="3544" spans="1:7">
      <c r="A3544" s="139">
        <v>3543</v>
      </c>
      <c r="B3544" s="139" t="s">
        <v>3132</v>
      </c>
      <c r="C3544" s="139" t="s">
        <v>3132</v>
      </c>
      <c r="D3544" s="139" t="s">
        <v>3132</v>
      </c>
      <c r="E3544" s="139" t="s">
        <v>1237</v>
      </c>
      <c r="F3544" s="139" t="s">
        <v>1674</v>
      </c>
      <c r="G3544" s="139" t="s">
        <v>2085</v>
      </c>
    </row>
    <row r="3545" spans="1:7">
      <c r="A3545" s="139">
        <v>3544</v>
      </c>
      <c r="B3545" s="139" t="s">
        <v>3132</v>
      </c>
      <c r="C3545" s="139" t="s">
        <v>3132</v>
      </c>
      <c r="D3545" s="139" t="s">
        <v>3132</v>
      </c>
      <c r="E3545" s="139" t="s">
        <v>1239</v>
      </c>
      <c r="F3545" s="139" t="s">
        <v>1240</v>
      </c>
      <c r="G3545" s="139" t="s">
        <v>1241</v>
      </c>
    </row>
    <row r="3546" spans="1:7">
      <c r="A3546" s="139">
        <v>3545</v>
      </c>
      <c r="B3546" s="139" t="s">
        <v>3132</v>
      </c>
      <c r="C3546" s="139" t="s">
        <v>3132</v>
      </c>
      <c r="D3546" s="139" t="s">
        <v>3132</v>
      </c>
      <c r="E3546" s="139" t="s">
        <v>1242</v>
      </c>
      <c r="F3546" s="139" t="s">
        <v>386</v>
      </c>
      <c r="G3546" s="139" t="s">
        <v>1243</v>
      </c>
    </row>
    <row r="3547" spans="1:7">
      <c r="A3547" s="139">
        <v>3546</v>
      </c>
      <c r="B3547" s="139" t="s">
        <v>3132</v>
      </c>
      <c r="C3547" s="139" t="s">
        <v>3132</v>
      </c>
      <c r="D3547" s="139" t="s">
        <v>3132</v>
      </c>
      <c r="E3547" s="139" t="s">
        <v>1244</v>
      </c>
      <c r="F3547" s="139" t="s">
        <v>1245</v>
      </c>
      <c r="G3547" s="139" t="s">
        <v>1612</v>
      </c>
    </row>
    <row r="3548" spans="1:7">
      <c r="A3548" s="139">
        <v>3547</v>
      </c>
      <c r="B3548" s="139" t="s">
        <v>3132</v>
      </c>
      <c r="C3548" s="139" t="s">
        <v>3132</v>
      </c>
      <c r="D3548" s="139" t="s">
        <v>3132</v>
      </c>
      <c r="E3548" s="139" t="s">
        <v>1246</v>
      </c>
      <c r="F3548" s="139" t="s">
        <v>1247</v>
      </c>
      <c r="G3548" s="139" t="s">
        <v>1562</v>
      </c>
    </row>
    <row r="3549" spans="1:7">
      <c r="A3549" s="139">
        <v>3548</v>
      </c>
      <c r="B3549" s="139" t="s">
        <v>3132</v>
      </c>
      <c r="C3549" s="139" t="s">
        <v>3132</v>
      </c>
      <c r="D3549" s="139" t="s">
        <v>3132</v>
      </c>
      <c r="E3549" s="139" t="s">
        <v>1248</v>
      </c>
      <c r="F3549" s="139" t="s">
        <v>1249</v>
      </c>
      <c r="G3549" s="139" t="s">
        <v>1522</v>
      </c>
    </row>
    <row r="3550" spans="1:7">
      <c r="A3550" s="139">
        <v>3549</v>
      </c>
      <c r="B3550" s="139" t="s">
        <v>3132</v>
      </c>
      <c r="C3550" s="139" t="s">
        <v>3132</v>
      </c>
      <c r="D3550" s="139" t="s">
        <v>3132</v>
      </c>
      <c r="E3550" s="139" t="s">
        <v>1250</v>
      </c>
      <c r="F3550" s="139" t="s">
        <v>1251</v>
      </c>
      <c r="G3550" s="139" t="s">
        <v>1252</v>
      </c>
    </row>
    <row r="3551" spans="1:7">
      <c r="A3551" s="139">
        <v>3550</v>
      </c>
      <c r="B3551" s="139" t="s">
        <v>3132</v>
      </c>
      <c r="C3551" s="139" t="s">
        <v>3132</v>
      </c>
      <c r="D3551" s="139" t="s">
        <v>3132</v>
      </c>
      <c r="E3551" s="139" t="s">
        <v>75</v>
      </c>
      <c r="F3551" s="139" t="s">
        <v>76</v>
      </c>
      <c r="G3551" s="139" t="s">
        <v>1629</v>
      </c>
    </row>
    <row r="3552" spans="1:7">
      <c r="A3552" s="139">
        <v>3551</v>
      </c>
      <c r="B3552" s="139" t="s">
        <v>3132</v>
      </c>
      <c r="C3552" s="139" t="s">
        <v>3132</v>
      </c>
      <c r="D3552" s="139" t="s">
        <v>3132</v>
      </c>
      <c r="E3552" s="139" t="s">
        <v>1253</v>
      </c>
      <c r="F3552" s="139" t="s">
        <v>2193</v>
      </c>
      <c r="G3552" s="139" t="s">
        <v>1684</v>
      </c>
    </row>
    <row r="3553" spans="1:7">
      <c r="A3553" s="139">
        <v>3552</v>
      </c>
      <c r="B3553" s="139" t="s">
        <v>3132</v>
      </c>
      <c r="C3553" s="139" t="s">
        <v>3132</v>
      </c>
      <c r="D3553" s="139" t="s">
        <v>3132</v>
      </c>
      <c r="E3553" s="139" t="s">
        <v>1254</v>
      </c>
      <c r="F3553" s="139" t="s">
        <v>1255</v>
      </c>
      <c r="G3553" s="139" t="s">
        <v>2358</v>
      </c>
    </row>
    <row r="3554" spans="1:7">
      <c r="A3554" s="139">
        <v>3553</v>
      </c>
      <c r="B3554" s="139" t="s">
        <v>3132</v>
      </c>
      <c r="C3554" s="139" t="s">
        <v>3132</v>
      </c>
      <c r="D3554" s="139" t="s">
        <v>3132</v>
      </c>
      <c r="E3554" s="139" t="s">
        <v>1601</v>
      </c>
      <c r="F3554" s="139" t="s">
        <v>1602</v>
      </c>
      <c r="G3554" s="139" t="s">
        <v>1603</v>
      </c>
    </row>
    <row r="3555" spans="1:7">
      <c r="A3555" s="139">
        <v>3554</v>
      </c>
      <c r="B3555" s="139" t="s">
        <v>3132</v>
      </c>
      <c r="C3555" s="139" t="s">
        <v>3132</v>
      </c>
      <c r="D3555" s="139" t="s">
        <v>3132</v>
      </c>
      <c r="E3555" s="139" t="s">
        <v>176</v>
      </c>
      <c r="F3555" s="139" t="s">
        <v>177</v>
      </c>
      <c r="G3555" s="139" t="s">
        <v>1543</v>
      </c>
    </row>
    <row r="3556" spans="1:7">
      <c r="A3556" s="139">
        <v>3555</v>
      </c>
      <c r="B3556" s="139" t="s">
        <v>3132</v>
      </c>
      <c r="C3556" s="139" t="s">
        <v>3132</v>
      </c>
      <c r="D3556" s="139" t="s">
        <v>3132</v>
      </c>
      <c r="E3556" s="139" t="s">
        <v>1256</v>
      </c>
      <c r="F3556" s="139" t="s">
        <v>1257</v>
      </c>
      <c r="G3556" s="139" t="s">
        <v>1258</v>
      </c>
    </row>
    <row r="3557" spans="1:7">
      <c r="A3557" s="139">
        <v>3556</v>
      </c>
      <c r="B3557" s="139" t="s">
        <v>3132</v>
      </c>
      <c r="C3557" s="139" t="s">
        <v>3132</v>
      </c>
      <c r="D3557" s="139" t="s">
        <v>3132</v>
      </c>
      <c r="E3557" s="139" t="s">
        <v>1550</v>
      </c>
      <c r="F3557" s="139" t="s">
        <v>1551</v>
      </c>
      <c r="G3557" s="139" t="s">
        <v>1552</v>
      </c>
    </row>
    <row r="3558" spans="1:7">
      <c r="A3558" s="139">
        <v>3557</v>
      </c>
      <c r="B3558" s="139" t="s">
        <v>3132</v>
      </c>
      <c r="C3558" s="139" t="s">
        <v>3132</v>
      </c>
      <c r="D3558" s="139" t="s">
        <v>3132</v>
      </c>
      <c r="E3558" s="139" t="s">
        <v>1259</v>
      </c>
      <c r="F3558" s="139" t="s">
        <v>1260</v>
      </c>
      <c r="G3558" s="139" t="s">
        <v>2156</v>
      </c>
    </row>
    <row r="3559" spans="1:7">
      <c r="A3559" s="139">
        <v>3558</v>
      </c>
      <c r="B3559" s="139" t="s">
        <v>3132</v>
      </c>
      <c r="C3559" s="139" t="s">
        <v>3132</v>
      </c>
      <c r="D3559" s="139" t="s">
        <v>3132</v>
      </c>
      <c r="E3559" s="139" t="s">
        <v>1261</v>
      </c>
      <c r="F3559" s="139" t="s">
        <v>1262</v>
      </c>
      <c r="G3559" s="139" t="s">
        <v>2481</v>
      </c>
    </row>
    <row r="3560" spans="1:7">
      <c r="A3560" s="139">
        <v>3559</v>
      </c>
      <c r="B3560" s="139" t="s">
        <v>3132</v>
      </c>
      <c r="C3560" s="139" t="s">
        <v>3132</v>
      </c>
      <c r="D3560" s="139" t="s">
        <v>3132</v>
      </c>
      <c r="E3560" s="139" t="s">
        <v>1263</v>
      </c>
      <c r="F3560" s="139" t="s">
        <v>1264</v>
      </c>
      <c r="G3560" s="139" t="s">
        <v>540</v>
      </c>
    </row>
    <row r="3561" spans="1:7">
      <c r="A3561" s="139">
        <v>3560</v>
      </c>
      <c r="B3561" s="139" t="s">
        <v>3132</v>
      </c>
      <c r="C3561" s="139" t="s">
        <v>3132</v>
      </c>
      <c r="D3561" s="139" t="s">
        <v>3132</v>
      </c>
      <c r="E3561" s="139" t="s">
        <v>1511</v>
      </c>
      <c r="F3561" s="139" t="s">
        <v>1512</v>
      </c>
      <c r="G3561" s="139" t="s">
        <v>1513</v>
      </c>
    </row>
    <row r="3562" spans="1:7">
      <c r="A3562" s="139">
        <v>3561</v>
      </c>
      <c r="B3562" s="139" t="s">
        <v>3132</v>
      </c>
      <c r="C3562" s="139" t="s">
        <v>3132</v>
      </c>
      <c r="D3562" s="139" t="s">
        <v>3132</v>
      </c>
      <c r="E3562" s="139" t="s">
        <v>1265</v>
      </c>
      <c r="F3562" s="139" t="s">
        <v>1266</v>
      </c>
      <c r="G3562" s="139" t="s">
        <v>540</v>
      </c>
    </row>
    <row r="3563" spans="1:7">
      <c r="A3563" s="139">
        <v>3562</v>
      </c>
      <c r="B3563" s="139" t="s">
        <v>3132</v>
      </c>
      <c r="C3563" s="139" t="s">
        <v>3132</v>
      </c>
      <c r="D3563" s="139" t="s">
        <v>3132</v>
      </c>
      <c r="E3563" s="139" t="s">
        <v>1267</v>
      </c>
      <c r="F3563" s="139" t="s">
        <v>1268</v>
      </c>
      <c r="G3563" s="139" t="s">
        <v>1269</v>
      </c>
    </row>
    <row r="3564" spans="1:7">
      <c r="A3564" s="139">
        <v>3563</v>
      </c>
      <c r="B3564" s="139" t="s">
        <v>3132</v>
      </c>
      <c r="C3564" s="139" t="s">
        <v>3132</v>
      </c>
      <c r="D3564" s="139" t="s">
        <v>3132</v>
      </c>
      <c r="E3564" s="139" t="s">
        <v>1270</v>
      </c>
      <c r="F3564" s="139" t="s">
        <v>1271</v>
      </c>
      <c r="G3564" s="139" t="s">
        <v>1272</v>
      </c>
    </row>
    <row r="3565" spans="1:7">
      <c r="A3565" s="139">
        <v>3564</v>
      </c>
      <c r="B3565" s="139" t="s">
        <v>3132</v>
      </c>
      <c r="C3565" s="139" t="s">
        <v>3132</v>
      </c>
      <c r="D3565" s="139" t="s">
        <v>3132</v>
      </c>
      <c r="E3565" s="139" t="s">
        <v>1604</v>
      </c>
      <c r="F3565" s="139" t="s">
        <v>1605</v>
      </c>
      <c r="G3565" s="139" t="s">
        <v>1606</v>
      </c>
    </row>
    <row r="3566" spans="1:7">
      <c r="A3566" s="139">
        <v>3565</v>
      </c>
      <c r="B3566" s="139" t="s">
        <v>3132</v>
      </c>
      <c r="C3566" s="139" t="s">
        <v>3132</v>
      </c>
      <c r="D3566" s="139" t="s">
        <v>3132</v>
      </c>
      <c r="E3566" s="139" t="s">
        <v>1273</v>
      </c>
      <c r="F3566" s="139" t="s">
        <v>1274</v>
      </c>
      <c r="G3566" s="139" t="s">
        <v>1522</v>
      </c>
    </row>
    <row r="3567" spans="1:7">
      <c r="A3567" s="139">
        <v>3566</v>
      </c>
      <c r="B3567" s="139" t="s">
        <v>3132</v>
      </c>
      <c r="C3567" s="139" t="s">
        <v>3132</v>
      </c>
      <c r="D3567" s="139" t="s">
        <v>3132</v>
      </c>
      <c r="E3567" s="139" t="s">
        <v>1275</v>
      </c>
      <c r="F3567" s="139" t="s">
        <v>1276</v>
      </c>
      <c r="G3567" s="139" t="s">
        <v>1277</v>
      </c>
    </row>
    <row r="3568" spans="1:7">
      <c r="A3568" s="139">
        <v>3567</v>
      </c>
      <c r="B3568" s="139" t="s">
        <v>3132</v>
      </c>
      <c r="C3568" s="139" t="s">
        <v>3132</v>
      </c>
      <c r="D3568" s="139" t="s">
        <v>3132</v>
      </c>
      <c r="E3568" s="139" t="s">
        <v>2283</v>
      </c>
      <c r="F3568" s="139" t="s">
        <v>2284</v>
      </c>
      <c r="G3568" s="139" t="s">
        <v>2285</v>
      </c>
    </row>
    <row r="3569" spans="1:7">
      <c r="A3569" s="139">
        <v>3568</v>
      </c>
      <c r="B3569" s="139" t="s">
        <v>3132</v>
      </c>
      <c r="C3569" s="139" t="s">
        <v>3132</v>
      </c>
      <c r="D3569" s="139" t="s">
        <v>3132</v>
      </c>
      <c r="E3569" s="139" t="s">
        <v>420</v>
      </c>
      <c r="F3569" s="139" t="s">
        <v>421</v>
      </c>
      <c r="G3569" s="139" t="s">
        <v>1609</v>
      </c>
    </row>
    <row r="3570" spans="1:7">
      <c r="A3570" s="139">
        <v>3569</v>
      </c>
      <c r="B3570" s="139" t="s">
        <v>3132</v>
      </c>
      <c r="C3570" s="139" t="s">
        <v>3132</v>
      </c>
      <c r="D3570" s="139" t="s">
        <v>3132</v>
      </c>
      <c r="E3570" s="139" t="s">
        <v>1278</v>
      </c>
      <c r="F3570" s="139" t="s">
        <v>1279</v>
      </c>
      <c r="G3570" s="139" t="s">
        <v>2023</v>
      </c>
    </row>
    <row r="3571" spans="1:7">
      <c r="A3571" s="139">
        <v>3570</v>
      </c>
      <c r="B3571" s="139" t="s">
        <v>3132</v>
      </c>
      <c r="C3571" s="139" t="s">
        <v>3132</v>
      </c>
      <c r="D3571" s="139" t="s">
        <v>3132</v>
      </c>
      <c r="E3571" s="139" t="s">
        <v>2065</v>
      </c>
      <c r="F3571" s="139" t="s">
        <v>2066</v>
      </c>
      <c r="G3571" s="139" t="s">
        <v>2067</v>
      </c>
    </row>
    <row r="3572" spans="1:7">
      <c r="A3572" s="139">
        <v>3571</v>
      </c>
      <c r="B3572" s="139" t="s">
        <v>3132</v>
      </c>
      <c r="C3572" s="139" t="s">
        <v>3132</v>
      </c>
      <c r="D3572" s="139" t="s">
        <v>3132</v>
      </c>
      <c r="E3572" s="139" t="s">
        <v>1280</v>
      </c>
      <c r="F3572" s="139" t="s">
        <v>1281</v>
      </c>
      <c r="G3572" s="139" t="s">
        <v>2156</v>
      </c>
    </row>
    <row r="3573" spans="1:7">
      <c r="A3573" s="139">
        <v>3572</v>
      </c>
      <c r="B3573" s="139" t="s">
        <v>3132</v>
      </c>
      <c r="C3573" s="139" t="s">
        <v>3132</v>
      </c>
      <c r="D3573" s="139" t="s">
        <v>3132</v>
      </c>
      <c r="E3573" s="139" t="s">
        <v>2303</v>
      </c>
      <c r="F3573" s="139" t="s">
        <v>2304</v>
      </c>
      <c r="G3573" s="139" t="s">
        <v>1522</v>
      </c>
    </row>
    <row r="3574" spans="1:7">
      <c r="A3574" s="139">
        <v>3573</v>
      </c>
      <c r="B3574" s="139" t="s">
        <v>3132</v>
      </c>
      <c r="C3574" s="139" t="s">
        <v>3132</v>
      </c>
      <c r="D3574" s="139" t="s">
        <v>3132</v>
      </c>
      <c r="E3574" s="139" t="s">
        <v>2001</v>
      </c>
      <c r="F3574" s="139" t="s">
        <v>1554</v>
      </c>
      <c r="G3574" s="139" t="s">
        <v>2002</v>
      </c>
    </row>
    <row r="3575" spans="1:7">
      <c r="A3575" s="139">
        <v>3574</v>
      </c>
      <c r="B3575" s="139" t="s">
        <v>3132</v>
      </c>
      <c r="C3575" s="139" t="s">
        <v>3132</v>
      </c>
      <c r="D3575" s="139" t="s">
        <v>3132</v>
      </c>
      <c r="E3575" s="139" t="s">
        <v>2288</v>
      </c>
      <c r="F3575" s="139" t="s">
        <v>1554</v>
      </c>
      <c r="G3575" s="139" t="s">
        <v>2289</v>
      </c>
    </row>
    <row r="3576" spans="1:7">
      <c r="A3576" s="139">
        <v>3575</v>
      </c>
      <c r="B3576" s="139" t="s">
        <v>3132</v>
      </c>
      <c r="C3576" s="139" t="s">
        <v>3132</v>
      </c>
      <c r="D3576" s="139" t="s">
        <v>3132</v>
      </c>
      <c r="E3576" s="139" t="s">
        <v>1879</v>
      </c>
      <c r="F3576" s="139" t="s">
        <v>1554</v>
      </c>
      <c r="G3576" s="139" t="s">
        <v>1880</v>
      </c>
    </row>
    <row r="3577" spans="1:7">
      <c r="A3577" s="139">
        <v>3576</v>
      </c>
      <c r="B3577" s="139" t="s">
        <v>3132</v>
      </c>
      <c r="C3577" s="139" t="s">
        <v>3132</v>
      </c>
      <c r="D3577" s="139" t="s">
        <v>3132</v>
      </c>
      <c r="E3577" s="139" t="s">
        <v>1553</v>
      </c>
      <c r="F3577" s="139" t="s">
        <v>1554</v>
      </c>
      <c r="G3577" s="139" t="s">
        <v>1555</v>
      </c>
    </row>
    <row r="3578" spans="1:7">
      <c r="A3578" s="139">
        <v>3577</v>
      </c>
      <c r="B3578" s="139" t="s">
        <v>3132</v>
      </c>
      <c r="C3578" s="139" t="s">
        <v>3132</v>
      </c>
      <c r="D3578" s="139" t="s">
        <v>3132</v>
      </c>
      <c r="E3578" s="139" t="s">
        <v>1987</v>
      </c>
      <c r="F3578" s="139" t="s">
        <v>1554</v>
      </c>
      <c r="G3578" s="139" t="s">
        <v>1988</v>
      </c>
    </row>
    <row r="3579" spans="1:7">
      <c r="A3579" s="139">
        <v>3578</v>
      </c>
      <c r="B3579" s="139" t="s">
        <v>3132</v>
      </c>
      <c r="C3579" s="139" t="s">
        <v>3132</v>
      </c>
      <c r="D3579" s="139" t="s">
        <v>3132</v>
      </c>
      <c r="E3579" s="139" t="s">
        <v>2345</v>
      </c>
      <c r="F3579" s="139" t="s">
        <v>2004</v>
      </c>
      <c r="G3579" s="139" t="s">
        <v>2346</v>
      </c>
    </row>
    <row r="3580" spans="1:7">
      <c r="A3580" s="139">
        <v>3579</v>
      </c>
      <c r="B3580" s="139" t="s">
        <v>3132</v>
      </c>
      <c r="C3580" s="139" t="s">
        <v>3132</v>
      </c>
      <c r="D3580" s="139" t="s">
        <v>3132</v>
      </c>
      <c r="E3580" s="139" t="s">
        <v>2003</v>
      </c>
      <c r="F3580" s="139" t="s">
        <v>2004</v>
      </c>
      <c r="G3580" s="139" t="s">
        <v>2005</v>
      </c>
    </row>
    <row r="3581" spans="1:7">
      <c r="A3581" s="139">
        <v>3580</v>
      </c>
      <c r="B3581" s="139" t="s">
        <v>3132</v>
      </c>
      <c r="C3581" s="139" t="s">
        <v>3132</v>
      </c>
      <c r="D3581" s="139" t="s">
        <v>3132</v>
      </c>
      <c r="E3581" s="139" t="s">
        <v>2086</v>
      </c>
      <c r="F3581" s="139" t="s">
        <v>2004</v>
      </c>
      <c r="G3581" s="139" t="s">
        <v>2087</v>
      </c>
    </row>
    <row r="3582" spans="1:7">
      <c r="A3582" s="139">
        <v>3581</v>
      </c>
      <c r="B3582" s="139" t="s">
        <v>3132</v>
      </c>
      <c r="C3582" s="139" t="s">
        <v>3132</v>
      </c>
      <c r="D3582" s="139" t="s">
        <v>3132</v>
      </c>
      <c r="E3582" s="139" t="s">
        <v>2242</v>
      </c>
      <c r="F3582" s="139" t="s">
        <v>2004</v>
      </c>
      <c r="G3582" s="139" t="s">
        <v>2243</v>
      </c>
    </row>
    <row r="3583" spans="1:7">
      <c r="A3583" s="139">
        <v>3582</v>
      </c>
      <c r="B3583" s="139" t="s">
        <v>3132</v>
      </c>
      <c r="C3583" s="139" t="s">
        <v>3132</v>
      </c>
      <c r="D3583" s="139" t="s">
        <v>3132</v>
      </c>
      <c r="E3583" s="139" t="s">
        <v>1282</v>
      </c>
      <c r="F3583" s="139" t="s">
        <v>1807</v>
      </c>
      <c r="G3583" s="139" t="s">
        <v>1283</v>
      </c>
    </row>
  </sheetData>
  <sheetProtection formatColumns="0" formatRows="0"/>
  <phoneticPr fontId="16" type="noConversion"/>
  <pageMargins left="0.75" right="0.75" top="1" bottom="1" header="0.5" footer="0.5"/>
  <pageSetup paperSize="9" orientation="portrait" horizontalDpi="200" verticalDpi="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_REESTR_FILTERED" enableFormatConditionsCalculation="0">
    <tabColor indexed="47"/>
  </sheetPr>
  <dimension ref="A1:H140"/>
  <sheetViews>
    <sheetView showGridLines="0" zoomScaleNormal="100" workbookViewId="0"/>
  </sheetViews>
  <sheetFormatPr defaultRowHeight="11.25"/>
  <cols>
    <col min="1" max="16384" width="9.140625" style="46"/>
  </cols>
  <sheetData>
    <row r="1" spans="1:8">
      <c r="A1" s="46" t="s">
        <v>2819</v>
      </c>
      <c r="B1" s="46" t="s">
        <v>3059</v>
      </c>
      <c r="C1" s="46" t="s">
        <v>3060</v>
      </c>
      <c r="D1" s="46" t="s">
        <v>2827</v>
      </c>
      <c r="E1" s="46" t="s">
        <v>3061</v>
      </c>
      <c r="F1" s="46" t="s">
        <v>3062</v>
      </c>
      <c r="G1" s="46" t="s">
        <v>3063</v>
      </c>
      <c r="H1" s="46" t="s">
        <v>2828</v>
      </c>
    </row>
    <row r="2" spans="1:8">
      <c r="A2" s="46">
        <v>1</v>
      </c>
      <c r="B2" s="46" t="s">
        <v>3856</v>
      </c>
      <c r="C2" s="46" t="s">
        <v>3856</v>
      </c>
      <c r="D2" s="46" t="s">
        <v>3857</v>
      </c>
      <c r="E2" s="46" t="s">
        <v>2564</v>
      </c>
      <c r="F2" s="46" t="s">
        <v>2565</v>
      </c>
      <c r="G2" s="46" t="s">
        <v>2566</v>
      </c>
    </row>
    <row r="3" spans="1:8">
      <c r="A3" s="46">
        <v>2</v>
      </c>
      <c r="B3" s="46" t="s">
        <v>3856</v>
      </c>
      <c r="C3" s="46" t="s">
        <v>3856</v>
      </c>
      <c r="D3" s="46" t="s">
        <v>3857</v>
      </c>
      <c r="E3" s="46" t="s">
        <v>1501</v>
      </c>
      <c r="F3" s="46" t="s">
        <v>1502</v>
      </c>
      <c r="G3" s="46" t="s">
        <v>1503</v>
      </c>
    </row>
    <row r="4" spans="1:8">
      <c r="A4" s="46">
        <v>3</v>
      </c>
      <c r="B4" s="46" t="s">
        <v>3856</v>
      </c>
      <c r="C4" s="46" t="s">
        <v>3856</v>
      </c>
      <c r="D4" s="46" t="s">
        <v>3857</v>
      </c>
      <c r="E4" s="46" t="s">
        <v>1504</v>
      </c>
      <c r="F4" s="46" t="s">
        <v>1502</v>
      </c>
      <c r="G4" s="46" t="s">
        <v>1505</v>
      </c>
    </row>
    <row r="5" spans="1:8">
      <c r="A5" s="46">
        <v>4</v>
      </c>
      <c r="B5" s="46" t="s">
        <v>3856</v>
      </c>
      <c r="C5" s="46" t="s">
        <v>3856</v>
      </c>
      <c r="D5" s="46" t="s">
        <v>3857</v>
      </c>
      <c r="E5" s="46" t="s">
        <v>2567</v>
      </c>
      <c r="F5" s="46" t="s">
        <v>2568</v>
      </c>
      <c r="G5" s="46" t="s">
        <v>2569</v>
      </c>
    </row>
    <row r="6" spans="1:8">
      <c r="A6" s="46">
        <v>5</v>
      </c>
      <c r="B6" s="46" t="s">
        <v>3856</v>
      </c>
      <c r="C6" s="46" t="s">
        <v>3856</v>
      </c>
      <c r="D6" s="46" t="s">
        <v>3857</v>
      </c>
      <c r="E6" s="46" t="s">
        <v>1511</v>
      </c>
      <c r="F6" s="46" t="s">
        <v>1512</v>
      </c>
      <c r="G6" s="46" t="s">
        <v>1513</v>
      </c>
    </row>
    <row r="7" spans="1:8">
      <c r="A7" s="46">
        <v>6</v>
      </c>
      <c r="B7" s="46" t="s">
        <v>3856</v>
      </c>
      <c r="C7" s="46" t="s">
        <v>3856</v>
      </c>
      <c r="D7" s="46" t="s">
        <v>3857</v>
      </c>
      <c r="E7" s="46" t="s">
        <v>2345</v>
      </c>
      <c r="F7" s="46" t="s">
        <v>2004</v>
      </c>
      <c r="G7" s="46" t="s">
        <v>2346</v>
      </c>
    </row>
    <row r="8" spans="1:8">
      <c r="A8" s="46">
        <v>7</v>
      </c>
      <c r="B8" s="46" t="s">
        <v>3856</v>
      </c>
      <c r="C8" s="46" t="s">
        <v>3858</v>
      </c>
      <c r="D8" s="46" t="s">
        <v>3859</v>
      </c>
      <c r="E8" s="46" t="s">
        <v>2564</v>
      </c>
      <c r="F8" s="46" t="s">
        <v>2565</v>
      </c>
      <c r="G8" s="46" t="s">
        <v>2566</v>
      </c>
    </row>
    <row r="9" spans="1:8">
      <c r="A9" s="46">
        <v>8</v>
      </c>
      <c r="B9" s="46" t="s">
        <v>3856</v>
      </c>
      <c r="C9" s="46" t="s">
        <v>3858</v>
      </c>
      <c r="D9" s="46" t="s">
        <v>3859</v>
      </c>
      <c r="E9" s="46" t="s">
        <v>1501</v>
      </c>
      <c r="F9" s="46" t="s">
        <v>1502</v>
      </c>
      <c r="G9" s="46" t="s">
        <v>1503</v>
      </c>
    </row>
    <row r="10" spans="1:8">
      <c r="A10" s="46">
        <v>9</v>
      </c>
      <c r="B10" s="46" t="s">
        <v>3856</v>
      </c>
      <c r="C10" s="46" t="s">
        <v>3858</v>
      </c>
      <c r="D10" s="46" t="s">
        <v>3859</v>
      </c>
      <c r="E10" s="46" t="s">
        <v>1504</v>
      </c>
      <c r="F10" s="46" t="s">
        <v>1502</v>
      </c>
      <c r="G10" s="46" t="s">
        <v>1505</v>
      </c>
    </row>
    <row r="11" spans="1:8">
      <c r="A11" s="46">
        <v>10</v>
      </c>
      <c r="B11" s="46" t="s">
        <v>3856</v>
      </c>
      <c r="C11" s="46" t="s">
        <v>3858</v>
      </c>
      <c r="D11" s="46" t="s">
        <v>3859</v>
      </c>
      <c r="E11" s="46" t="s">
        <v>2567</v>
      </c>
      <c r="F11" s="46" t="s">
        <v>2568</v>
      </c>
      <c r="G11" s="46" t="s">
        <v>2569</v>
      </c>
    </row>
    <row r="12" spans="1:8">
      <c r="A12" s="46">
        <v>11</v>
      </c>
      <c r="B12" s="46" t="s">
        <v>3856</v>
      </c>
      <c r="C12" s="46" t="s">
        <v>3858</v>
      </c>
      <c r="D12" s="46" t="s">
        <v>3859</v>
      </c>
      <c r="E12" s="46" t="s">
        <v>2570</v>
      </c>
      <c r="F12" s="46" t="s">
        <v>2571</v>
      </c>
      <c r="G12" s="46" t="s">
        <v>2569</v>
      </c>
    </row>
    <row r="13" spans="1:8">
      <c r="A13" s="46">
        <v>12</v>
      </c>
      <c r="B13" s="46" t="s">
        <v>3856</v>
      </c>
      <c r="C13" s="46" t="s">
        <v>3858</v>
      </c>
      <c r="D13" s="46" t="s">
        <v>3859</v>
      </c>
      <c r="E13" s="46" t="s">
        <v>1712</v>
      </c>
      <c r="F13" s="46" t="s">
        <v>1561</v>
      </c>
      <c r="G13" s="46" t="s">
        <v>1713</v>
      </c>
    </row>
    <row r="14" spans="1:8">
      <c r="A14" s="46">
        <v>13</v>
      </c>
      <c r="B14" s="46" t="s">
        <v>3856</v>
      </c>
      <c r="C14" s="46" t="s">
        <v>3858</v>
      </c>
      <c r="D14" s="46" t="s">
        <v>3859</v>
      </c>
      <c r="E14" s="46" t="s">
        <v>1511</v>
      </c>
      <c r="F14" s="46" t="s">
        <v>1512</v>
      </c>
      <c r="G14" s="46" t="s">
        <v>1513</v>
      </c>
    </row>
    <row r="15" spans="1:8">
      <c r="A15" s="46">
        <v>14</v>
      </c>
      <c r="B15" s="46" t="s">
        <v>3856</v>
      </c>
      <c r="C15" s="46" t="s">
        <v>3858</v>
      </c>
      <c r="D15" s="46" t="s">
        <v>3859</v>
      </c>
      <c r="E15" s="46" t="s">
        <v>2343</v>
      </c>
      <c r="F15" s="46" t="s">
        <v>1572</v>
      </c>
      <c r="G15" s="46" t="s">
        <v>2344</v>
      </c>
    </row>
    <row r="16" spans="1:8">
      <c r="A16" s="46">
        <v>15</v>
      </c>
      <c r="B16" s="46" t="s">
        <v>3856</v>
      </c>
      <c r="C16" s="46" t="s">
        <v>3858</v>
      </c>
      <c r="D16" s="46" t="s">
        <v>3859</v>
      </c>
      <c r="E16" s="46" t="s">
        <v>2345</v>
      </c>
      <c r="F16" s="46" t="s">
        <v>2004</v>
      </c>
      <c r="G16" s="46" t="s">
        <v>2346</v>
      </c>
    </row>
    <row r="17" spans="1:7">
      <c r="A17" s="46">
        <v>16</v>
      </c>
      <c r="B17" s="46" t="s">
        <v>3856</v>
      </c>
      <c r="C17" s="46" t="s">
        <v>3860</v>
      </c>
      <c r="D17" s="46" t="s">
        <v>3861</v>
      </c>
      <c r="E17" s="46" t="s">
        <v>2572</v>
      </c>
      <c r="F17" s="46" t="s">
        <v>2573</v>
      </c>
      <c r="G17" s="46" t="s">
        <v>2566</v>
      </c>
    </row>
    <row r="18" spans="1:7">
      <c r="A18" s="46">
        <v>17</v>
      </c>
      <c r="B18" s="46" t="s">
        <v>3856</v>
      </c>
      <c r="C18" s="46" t="s">
        <v>3860</v>
      </c>
      <c r="D18" s="46" t="s">
        <v>3861</v>
      </c>
      <c r="E18" s="46" t="s">
        <v>2564</v>
      </c>
      <c r="F18" s="46" t="s">
        <v>2565</v>
      </c>
      <c r="G18" s="46" t="s">
        <v>2566</v>
      </c>
    </row>
    <row r="19" spans="1:7">
      <c r="A19" s="46">
        <v>18</v>
      </c>
      <c r="B19" s="46" t="s">
        <v>3856</v>
      </c>
      <c r="C19" s="46" t="s">
        <v>3860</v>
      </c>
      <c r="D19" s="46" t="s">
        <v>3861</v>
      </c>
      <c r="E19" s="46" t="s">
        <v>2574</v>
      </c>
      <c r="F19" s="46" t="s">
        <v>2575</v>
      </c>
      <c r="G19" s="46" t="s">
        <v>2566</v>
      </c>
    </row>
    <row r="20" spans="1:7">
      <c r="A20" s="46">
        <v>19</v>
      </c>
      <c r="B20" s="46" t="s">
        <v>3856</v>
      </c>
      <c r="C20" s="46" t="s">
        <v>3860</v>
      </c>
      <c r="D20" s="46" t="s">
        <v>3861</v>
      </c>
      <c r="E20" s="46" t="s">
        <v>1501</v>
      </c>
      <c r="F20" s="46" t="s">
        <v>1502</v>
      </c>
      <c r="G20" s="46" t="s">
        <v>1503</v>
      </c>
    </row>
    <row r="21" spans="1:7">
      <c r="A21" s="46">
        <v>20</v>
      </c>
      <c r="B21" s="46" t="s">
        <v>3856</v>
      </c>
      <c r="C21" s="46" t="s">
        <v>3860</v>
      </c>
      <c r="D21" s="46" t="s">
        <v>3861</v>
      </c>
      <c r="E21" s="46" t="s">
        <v>1504</v>
      </c>
      <c r="F21" s="46" t="s">
        <v>1502</v>
      </c>
      <c r="G21" s="46" t="s">
        <v>1505</v>
      </c>
    </row>
    <row r="22" spans="1:7">
      <c r="A22" s="46">
        <v>21</v>
      </c>
      <c r="B22" s="46" t="s">
        <v>3856</v>
      </c>
      <c r="C22" s="46" t="s">
        <v>3860</v>
      </c>
      <c r="D22" s="46" t="s">
        <v>3861</v>
      </c>
      <c r="E22" s="46" t="s">
        <v>2567</v>
      </c>
      <c r="F22" s="46" t="s">
        <v>2568</v>
      </c>
      <c r="G22" s="46" t="s">
        <v>2569</v>
      </c>
    </row>
    <row r="23" spans="1:7">
      <c r="A23" s="46">
        <v>22</v>
      </c>
      <c r="B23" s="46" t="s">
        <v>3856</v>
      </c>
      <c r="C23" s="46" t="s">
        <v>3860</v>
      </c>
      <c r="D23" s="46" t="s">
        <v>3861</v>
      </c>
      <c r="E23" s="46" t="s">
        <v>1712</v>
      </c>
      <c r="F23" s="46" t="s">
        <v>1561</v>
      </c>
      <c r="G23" s="46" t="s">
        <v>1713</v>
      </c>
    </row>
    <row r="24" spans="1:7">
      <c r="A24" s="46">
        <v>23</v>
      </c>
      <c r="B24" s="46" t="s">
        <v>3856</v>
      </c>
      <c r="C24" s="46" t="s">
        <v>3860</v>
      </c>
      <c r="D24" s="46" t="s">
        <v>3861</v>
      </c>
      <c r="E24" s="46" t="s">
        <v>1511</v>
      </c>
      <c r="F24" s="46" t="s">
        <v>1512</v>
      </c>
      <c r="G24" s="46" t="s">
        <v>1513</v>
      </c>
    </row>
    <row r="25" spans="1:7">
      <c r="A25" s="46">
        <v>24</v>
      </c>
      <c r="B25" s="46" t="s">
        <v>3856</v>
      </c>
      <c r="C25" s="46" t="s">
        <v>3860</v>
      </c>
      <c r="D25" s="46" t="s">
        <v>3861</v>
      </c>
      <c r="E25" s="46" t="s">
        <v>2343</v>
      </c>
      <c r="F25" s="46" t="s">
        <v>1572</v>
      </c>
      <c r="G25" s="46" t="s">
        <v>2344</v>
      </c>
    </row>
    <row r="26" spans="1:7">
      <c r="A26" s="46">
        <v>25</v>
      </c>
      <c r="B26" s="46" t="s">
        <v>3856</v>
      </c>
      <c r="C26" s="46" t="s">
        <v>3860</v>
      </c>
      <c r="D26" s="46" t="s">
        <v>3861</v>
      </c>
      <c r="E26" s="46" t="s">
        <v>2345</v>
      </c>
      <c r="F26" s="46" t="s">
        <v>2004</v>
      </c>
      <c r="G26" s="46" t="s">
        <v>2346</v>
      </c>
    </row>
    <row r="27" spans="1:7">
      <c r="A27" s="46">
        <v>26</v>
      </c>
      <c r="B27" s="46" t="s">
        <v>3856</v>
      </c>
      <c r="C27" s="46" t="s">
        <v>3862</v>
      </c>
      <c r="D27" s="46" t="s">
        <v>3863</v>
      </c>
      <c r="E27" s="46" t="s">
        <v>2564</v>
      </c>
      <c r="F27" s="46" t="s">
        <v>2565</v>
      </c>
      <c r="G27" s="46" t="s">
        <v>2566</v>
      </c>
    </row>
    <row r="28" spans="1:7">
      <c r="A28" s="46">
        <v>27</v>
      </c>
      <c r="B28" s="46" t="s">
        <v>3856</v>
      </c>
      <c r="C28" s="46" t="s">
        <v>3862</v>
      </c>
      <c r="D28" s="46" t="s">
        <v>3863</v>
      </c>
      <c r="E28" s="46" t="s">
        <v>1501</v>
      </c>
      <c r="F28" s="46" t="s">
        <v>1502</v>
      </c>
      <c r="G28" s="46" t="s">
        <v>1503</v>
      </c>
    </row>
    <row r="29" spans="1:7">
      <c r="A29" s="46">
        <v>28</v>
      </c>
      <c r="B29" s="46" t="s">
        <v>3856</v>
      </c>
      <c r="C29" s="46" t="s">
        <v>3862</v>
      </c>
      <c r="D29" s="46" t="s">
        <v>3863</v>
      </c>
      <c r="E29" s="46" t="s">
        <v>1504</v>
      </c>
      <c r="F29" s="46" t="s">
        <v>1502</v>
      </c>
      <c r="G29" s="46" t="s">
        <v>1505</v>
      </c>
    </row>
    <row r="30" spans="1:7">
      <c r="A30" s="46">
        <v>29</v>
      </c>
      <c r="B30" s="46" t="s">
        <v>3856</v>
      </c>
      <c r="C30" s="46" t="s">
        <v>3862</v>
      </c>
      <c r="D30" s="46" t="s">
        <v>3863</v>
      </c>
      <c r="E30" s="46" t="s">
        <v>2567</v>
      </c>
      <c r="F30" s="46" t="s">
        <v>2568</v>
      </c>
      <c r="G30" s="46" t="s">
        <v>2569</v>
      </c>
    </row>
    <row r="31" spans="1:7">
      <c r="A31" s="46">
        <v>30</v>
      </c>
      <c r="B31" s="46" t="s">
        <v>3856</v>
      </c>
      <c r="C31" s="46" t="s">
        <v>3862</v>
      </c>
      <c r="D31" s="46" t="s">
        <v>3863</v>
      </c>
      <c r="E31" s="46" t="s">
        <v>1712</v>
      </c>
      <c r="F31" s="46" t="s">
        <v>1561</v>
      </c>
      <c r="G31" s="46" t="s">
        <v>1713</v>
      </c>
    </row>
    <row r="32" spans="1:7">
      <c r="A32" s="46">
        <v>31</v>
      </c>
      <c r="B32" s="46" t="s">
        <v>3856</v>
      </c>
      <c r="C32" s="46" t="s">
        <v>3862</v>
      </c>
      <c r="D32" s="46" t="s">
        <v>3863</v>
      </c>
      <c r="E32" s="46" t="s">
        <v>2576</v>
      </c>
      <c r="F32" s="46" t="s">
        <v>2577</v>
      </c>
      <c r="G32" s="46" t="s">
        <v>2566</v>
      </c>
    </row>
    <row r="33" spans="1:7">
      <c r="A33" s="46">
        <v>32</v>
      </c>
      <c r="B33" s="46" t="s">
        <v>3856</v>
      </c>
      <c r="C33" s="46" t="s">
        <v>3862</v>
      </c>
      <c r="D33" s="46" t="s">
        <v>3863</v>
      </c>
      <c r="E33" s="46" t="s">
        <v>2578</v>
      </c>
      <c r="F33" s="46" t="s">
        <v>2579</v>
      </c>
      <c r="G33" s="46" t="s">
        <v>2580</v>
      </c>
    </row>
    <row r="34" spans="1:7">
      <c r="A34" s="46">
        <v>33</v>
      </c>
      <c r="B34" s="46" t="s">
        <v>3856</v>
      </c>
      <c r="C34" s="46" t="s">
        <v>3862</v>
      </c>
      <c r="D34" s="46" t="s">
        <v>3863</v>
      </c>
      <c r="E34" s="46" t="s">
        <v>1511</v>
      </c>
      <c r="F34" s="46" t="s">
        <v>1512</v>
      </c>
      <c r="G34" s="46" t="s">
        <v>1513</v>
      </c>
    </row>
    <row r="35" spans="1:7">
      <c r="A35" s="46">
        <v>34</v>
      </c>
      <c r="B35" s="46" t="s">
        <v>3856</v>
      </c>
      <c r="C35" s="46" t="s">
        <v>3862</v>
      </c>
      <c r="D35" s="46" t="s">
        <v>3863</v>
      </c>
      <c r="E35" s="46" t="s">
        <v>2581</v>
      </c>
      <c r="F35" s="46" t="s">
        <v>2582</v>
      </c>
      <c r="G35" s="46" t="s">
        <v>2569</v>
      </c>
    </row>
    <row r="36" spans="1:7">
      <c r="A36" s="46">
        <v>35</v>
      </c>
      <c r="B36" s="46" t="s">
        <v>3856</v>
      </c>
      <c r="C36" s="46" t="s">
        <v>3862</v>
      </c>
      <c r="D36" s="46" t="s">
        <v>3863</v>
      </c>
      <c r="E36" s="46" t="s">
        <v>2343</v>
      </c>
      <c r="F36" s="46" t="s">
        <v>1572</v>
      </c>
      <c r="G36" s="46" t="s">
        <v>2344</v>
      </c>
    </row>
    <row r="37" spans="1:7">
      <c r="A37" s="46">
        <v>36</v>
      </c>
      <c r="B37" s="46" t="s">
        <v>3856</v>
      </c>
      <c r="C37" s="46" t="s">
        <v>3862</v>
      </c>
      <c r="D37" s="46" t="s">
        <v>3863</v>
      </c>
      <c r="E37" s="46" t="s">
        <v>2345</v>
      </c>
      <c r="F37" s="46" t="s">
        <v>2004</v>
      </c>
      <c r="G37" s="46" t="s">
        <v>2346</v>
      </c>
    </row>
    <row r="38" spans="1:7">
      <c r="A38" s="46">
        <v>37</v>
      </c>
      <c r="B38" s="46" t="s">
        <v>3856</v>
      </c>
      <c r="C38" s="46" t="s">
        <v>3864</v>
      </c>
      <c r="D38" s="46" t="s">
        <v>3865</v>
      </c>
      <c r="E38" s="46" t="s">
        <v>2564</v>
      </c>
      <c r="F38" s="46" t="s">
        <v>2565</v>
      </c>
      <c r="G38" s="46" t="s">
        <v>2566</v>
      </c>
    </row>
    <row r="39" spans="1:7">
      <c r="A39" s="46">
        <v>38</v>
      </c>
      <c r="B39" s="46" t="s">
        <v>3856</v>
      </c>
      <c r="C39" s="46" t="s">
        <v>3864</v>
      </c>
      <c r="D39" s="46" t="s">
        <v>3865</v>
      </c>
      <c r="E39" s="46" t="s">
        <v>1501</v>
      </c>
      <c r="F39" s="46" t="s">
        <v>1502</v>
      </c>
      <c r="G39" s="46" t="s">
        <v>1503</v>
      </c>
    </row>
    <row r="40" spans="1:7">
      <c r="A40" s="46">
        <v>39</v>
      </c>
      <c r="B40" s="46" t="s">
        <v>3856</v>
      </c>
      <c r="C40" s="46" t="s">
        <v>3864</v>
      </c>
      <c r="D40" s="46" t="s">
        <v>3865</v>
      </c>
      <c r="E40" s="46" t="s">
        <v>1504</v>
      </c>
      <c r="F40" s="46" t="s">
        <v>1502</v>
      </c>
      <c r="G40" s="46" t="s">
        <v>1505</v>
      </c>
    </row>
    <row r="41" spans="1:7">
      <c r="A41" s="46">
        <v>40</v>
      </c>
      <c r="B41" s="46" t="s">
        <v>3856</v>
      </c>
      <c r="C41" s="46" t="s">
        <v>3864</v>
      </c>
      <c r="D41" s="46" t="s">
        <v>3865</v>
      </c>
      <c r="E41" s="46" t="s">
        <v>2567</v>
      </c>
      <c r="F41" s="46" t="s">
        <v>2568</v>
      </c>
      <c r="G41" s="46" t="s">
        <v>2569</v>
      </c>
    </row>
    <row r="42" spans="1:7">
      <c r="A42" s="46">
        <v>41</v>
      </c>
      <c r="B42" s="46" t="s">
        <v>3856</v>
      </c>
      <c r="C42" s="46" t="s">
        <v>3864</v>
      </c>
      <c r="D42" s="46" t="s">
        <v>3865</v>
      </c>
      <c r="E42" s="46" t="s">
        <v>1712</v>
      </c>
      <c r="F42" s="46" t="s">
        <v>1561</v>
      </c>
      <c r="G42" s="46" t="s">
        <v>1713</v>
      </c>
    </row>
    <row r="43" spans="1:7">
      <c r="A43" s="46">
        <v>42</v>
      </c>
      <c r="B43" s="46" t="s">
        <v>3856</v>
      </c>
      <c r="C43" s="46" t="s">
        <v>3864</v>
      </c>
      <c r="D43" s="46" t="s">
        <v>3865</v>
      </c>
      <c r="E43" s="46" t="s">
        <v>2583</v>
      </c>
      <c r="F43" s="46" t="s">
        <v>2584</v>
      </c>
      <c r="G43" s="46" t="s">
        <v>2569</v>
      </c>
    </row>
    <row r="44" spans="1:7">
      <c r="A44" s="46">
        <v>43</v>
      </c>
      <c r="B44" s="46" t="s">
        <v>3856</v>
      </c>
      <c r="C44" s="46" t="s">
        <v>3864</v>
      </c>
      <c r="D44" s="46" t="s">
        <v>3865</v>
      </c>
      <c r="E44" s="46" t="s">
        <v>1511</v>
      </c>
      <c r="F44" s="46" t="s">
        <v>1512</v>
      </c>
      <c r="G44" s="46" t="s">
        <v>1513</v>
      </c>
    </row>
    <row r="45" spans="1:7">
      <c r="A45" s="46">
        <v>44</v>
      </c>
      <c r="B45" s="46" t="s">
        <v>3856</v>
      </c>
      <c r="C45" s="46" t="s">
        <v>3864</v>
      </c>
      <c r="D45" s="46" t="s">
        <v>3865</v>
      </c>
      <c r="E45" s="46" t="s">
        <v>2343</v>
      </c>
      <c r="F45" s="46" t="s">
        <v>1572</v>
      </c>
      <c r="G45" s="46" t="s">
        <v>2344</v>
      </c>
    </row>
    <row r="46" spans="1:7">
      <c r="A46" s="46">
        <v>45</v>
      </c>
      <c r="B46" s="46" t="s">
        <v>3856</v>
      </c>
      <c r="C46" s="46" t="s">
        <v>3864</v>
      </c>
      <c r="D46" s="46" t="s">
        <v>3865</v>
      </c>
      <c r="E46" s="46" t="s">
        <v>2345</v>
      </c>
      <c r="F46" s="46" t="s">
        <v>2004</v>
      </c>
      <c r="G46" s="46" t="s">
        <v>2346</v>
      </c>
    </row>
    <row r="47" spans="1:7">
      <c r="A47" s="46">
        <v>46</v>
      </c>
      <c r="B47" s="46" t="s">
        <v>3856</v>
      </c>
      <c r="C47" s="46" t="s">
        <v>3866</v>
      </c>
      <c r="D47" s="46" t="s">
        <v>3867</v>
      </c>
      <c r="E47" s="46" t="s">
        <v>2564</v>
      </c>
      <c r="F47" s="46" t="s">
        <v>2565</v>
      </c>
      <c r="G47" s="46" t="s">
        <v>2566</v>
      </c>
    </row>
    <row r="48" spans="1:7">
      <c r="A48" s="46">
        <v>47</v>
      </c>
      <c r="B48" s="46" t="s">
        <v>3856</v>
      </c>
      <c r="C48" s="46" t="s">
        <v>3866</v>
      </c>
      <c r="D48" s="46" t="s">
        <v>3867</v>
      </c>
      <c r="E48" s="46" t="s">
        <v>1501</v>
      </c>
      <c r="F48" s="46" t="s">
        <v>1502</v>
      </c>
      <c r="G48" s="46" t="s">
        <v>1503</v>
      </c>
    </row>
    <row r="49" spans="1:7">
      <c r="A49" s="46">
        <v>48</v>
      </c>
      <c r="B49" s="46" t="s">
        <v>3856</v>
      </c>
      <c r="C49" s="46" t="s">
        <v>3866</v>
      </c>
      <c r="D49" s="46" t="s">
        <v>3867</v>
      </c>
      <c r="E49" s="46" t="s">
        <v>1504</v>
      </c>
      <c r="F49" s="46" t="s">
        <v>1502</v>
      </c>
      <c r="G49" s="46" t="s">
        <v>1505</v>
      </c>
    </row>
    <row r="50" spans="1:7">
      <c r="A50" s="46">
        <v>49</v>
      </c>
      <c r="B50" s="46" t="s">
        <v>3856</v>
      </c>
      <c r="C50" s="46" t="s">
        <v>3866</v>
      </c>
      <c r="D50" s="46" t="s">
        <v>3867</v>
      </c>
      <c r="E50" s="46" t="s">
        <v>2567</v>
      </c>
      <c r="F50" s="46" t="s">
        <v>2568</v>
      </c>
      <c r="G50" s="46" t="s">
        <v>2569</v>
      </c>
    </row>
    <row r="51" spans="1:7">
      <c r="A51" s="46">
        <v>50</v>
      </c>
      <c r="B51" s="46" t="s">
        <v>3856</v>
      </c>
      <c r="C51" s="46" t="s">
        <v>3866</v>
      </c>
      <c r="D51" s="46" t="s">
        <v>3867</v>
      </c>
      <c r="E51" s="46" t="s">
        <v>1712</v>
      </c>
      <c r="F51" s="46" t="s">
        <v>1561</v>
      </c>
      <c r="G51" s="46" t="s">
        <v>1713</v>
      </c>
    </row>
    <row r="52" spans="1:7">
      <c r="A52" s="46">
        <v>51</v>
      </c>
      <c r="B52" s="46" t="s">
        <v>3856</v>
      </c>
      <c r="C52" s="46" t="s">
        <v>3866</v>
      </c>
      <c r="D52" s="46" t="s">
        <v>3867</v>
      </c>
      <c r="E52" s="46" t="s">
        <v>1511</v>
      </c>
      <c r="F52" s="46" t="s">
        <v>1512</v>
      </c>
      <c r="G52" s="46" t="s">
        <v>1513</v>
      </c>
    </row>
    <row r="53" spans="1:7">
      <c r="A53" s="46">
        <v>52</v>
      </c>
      <c r="B53" s="46" t="s">
        <v>3856</v>
      </c>
      <c r="C53" s="46" t="s">
        <v>3866</v>
      </c>
      <c r="D53" s="46" t="s">
        <v>3867</v>
      </c>
      <c r="E53" s="46" t="s">
        <v>2343</v>
      </c>
      <c r="F53" s="46" t="s">
        <v>1572</v>
      </c>
      <c r="G53" s="46" t="s">
        <v>2344</v>
      </c>
    </row>
    <row r="54" spans="1:7">
      <c r="A54" s="46">
        <v>53</v>
      </c>
      <c r="B54" s="46" t="s">
        <v>3856</v>
      </c>
      <c r="C54" s="46" t="s">
        <v>3866</v>
      </c>
      <c r="D54" s="46" t="s">
        <v>3867</v>
      </c>
      <c r="E54" s="46" t="s">
        <v>2345</v>
      </c>
      <c r="F54" s="46" t="s">
        <v>2004</v>
      </c>
      <c r="G54" s="46" t="s">
        <v>2346</v>
      </c>
    </row>
    <row r="55" spans="1:7">
      <c r="A55" s="46">
        <v>54</v>
      </c>
      <c r="B55" s="46" t="s">
        <v>3856</v>
      </c>
      <c r="C55" s="46" t="s">
        <v>3832</v>
      </c>
      <c r="D55" s="46" t="s">
        <v>3868</v>
      </c>
      <c r="E55" s="46" t="s">
        <v>2564</v>
      </c>
      <c r="F55" s="46" t="s">
        <v>2565</v>
      </c>
      <c r="G55" s="46" t="s">
        <v>2566</v>
      </c>
    </row>
    <row r="56" spans="1:7">
      <c r="A56" s="46">
        <v>55</v>
      </c>
      <c r="B56" s="46" t="s">
        <v>3856</v>
      </c>
      <c r="C56" s="46" t="s">
        <v>3832</v>
      </c>
      <c r="D56" s="46" t="s">
        <v>3868</v>
      </c>
      <c r="E56" s="46" t="s">
        <v>1501</v>
      </c>
      <c r="F56" s="46" t="s">
        <v>1502</v>
      </c>
      <c r="G56" s="46" t="s">
        <v>1503</v>
      </c>
    </row>
    <row r="57" spans="1:7">
      <c r="A57" s="46">
        <v>56</v>
      </c>
      <c r="B57" s="46" t="s">
        <v>3856</v>
      </c>
      <c r="C57" s="46" t="s">
        <v>3832</v>
      </c>
      <c r="D57" s="46" t="s">
        <v>3868</v>
      </c>
      <c r="E57" s="46" t="s">
        <v>1504</v>
      </c>
      <c r="F57" s="46" t="s">
        <v>1502</v>
      </c>
      <c r="G57" s="46" t="s">
        <v>1505</v>
      </c>
    </row>
    <row r="58" spans="1:7">
      <c r="A58" s="46">
        <v>57</v>
      </c>
      <c r="B58" s="46" t="s">
        <v>3856</v>
      </c>
      <c r="C58" s="46" t="s">
        <v>3832</v>
      </c>
      <c r="D58" s="46" t="s">
        <v>3868</v>
      </c>
      <c r="E58" s="46" t="s">
        <v>2567</v>
      </c>
      <c r="F58" s="46" t="s">
        <v>2568</v>
      </c>
      <c r="G58" s="46" t="s">
        <v>2569</v>
      </c>
    </row>
    <row r="59" spans="1:7">
      <c r="A59" s="46">
        <v>58</v>
      </c>
      <c r="B59" s="46" t="s">
        <v>3856</v>
      </c>
      <c r="C59" s="46" t="s">
        <v>3832</v>
      </c>
      <c r="D59" s="46" t="s">
        <v>3868</v>
      </c>
      <c r="E59" s="46" t="s">
        <v>1712</v>
      </c>
      <c r="F59" s="46" t="s">
        <v>1561</v>
      </c>
      <c r="G59" s="46" t="s">
        <v>1713</v>
      </c>
    </row>
    <row r="60" spans="1:7">
      <c r="A60" s="46">
        <v>59</v>
      </c>
      <c r="B60" s="46" t="s">
        <v>3856</v>
      </c>
      <c r="C60" s="46" t="s">
        <v>3832</v>
      </c>
      <c r="D60" s="46" t="s">
        <v>3868</v>
      </c>
      <c r="E60" s="46" t="s">
        <v>1511</v>
      </c>
      <c r="F60" s="46" t="s">
        <v>1512</v>
      </c>
      <c r="G60" s="46" t="s">
        <v>1513</v>
      </c>
    </row>
    <row r="61" spans="1:7">
      <c r="A61" s="46">
        <v>60</v>
      </c>
      <c r="B61" s="46" t="s">
        <v>3856</v>
      </c>
      <c r="C61" s="46" t="s">
        <v>3832</v>
      </c>
      <c r="D61" s="46" t="s">
        <v>3868</v>
      </c>
      <c r="E61" s="46" t="s">
        <v>2343</v>
      </c>
      <c r="F61" s="46" t="s">
        <v>1572</v>
      </c>
      <c r="G61" s="46" t="s">
        <v>2344</v>
      </c>
    </row>
    <row r="62" spans="1:7">
      <c r="A62" s="46">
        <v>61</v>
      </c>
      <c r="B62" s="46" t="s">
        <v>3856</v>
      </c>
      <c r="C62" s="46" t="s">
        <v>3832</v>
      </c>
      <c r="D62" s="46" t="s">
        <v>3868</v>
      </c>
      <c r="E62" s="46" t="s">
        <v>2345</v>
      </c>
      <c r="F62" s="46" t="s">
        <v>2004</v>
      </c>
      <c r="G62" s="46" t="s">
        <v>2346</v>
      </c>
    </row>
    <row r="63" spans="1:7">
      <c r="A63" s="46">
        <v>62</v>
      </c>
      <c r="B63" s="46" t="s">
        <v>3856</v>
      </c>
      <c r="C63" s="46" t="s">
        <v>3869</v>
      </c>
      <c r="D63" s="46" t="s">
        <v>3870</v>
      </c>
      <c r="E63" s="46" t="s">
        <v>2564</v>
      </c>
      <c r="F63" s="46" t="s">
        <v>2565</v>
      </c>
      <c r="G63" s="46" t="s">
        <v>2566</v>
      </c>
    </row>
    <row r="64" spans="1:7">
      <c r="A64" s="46">
        <v>63</v>
      </c>
      <c r="B64" s="46" t="s">
        <v>3856</v>
      </c>
      <c r="C64" s="46" t="s">
        <v>3869</v>
      </c>
      <c r="D64" s="46" t="s">
        <v>3870</v>
      </c>
      <c r="E64" s="46" t="s">
        <v>1501</v>
      </c>
      <c r="F64" s="46" t="s">
        <v>1502</v>
      </c>
      <c r="G64" s="46" t="s">
        <v>1503</v>
      </c>
    </row>
    <row r="65" spans="1:7">
      <c r="A65" s="46">
        <v>64</v>
      </c>
      <c r="B65" s="46" t="s">
        <v>3856</v>
      </c>
      <c r="C65" s="46" t="s">
        <v>3869</v>
      </c>
      <c r="D65" s="46" t="s">
        <v>3870</v>
      </c>
      <c r="E65" s="46" t="s">
        <v>1504</v>
      </c>
      <c r="F65" s="46" t="s">
        <v>1502</v>
      </c>
      <c r="G65" s="46" t="s">
        <v>1505</v>
      </c>
    </row>
    <row r="66" spans="1:7">
      <c r="A66" s="46">
        <v>65</v>
      </c>
      <c r="B66" s="46" t="s">
        <v>3856</v>
      </c>
      <c r="C66" s="46" t="s">
        <v>3869</v>
      </c>
      <c r="D66" s="46" t="s">
        <v>3870</v>
      </c>
      <c r="E66" s="46" t="s">
        <v>2567</v>
      </c>
      <c r="F66" s="46" t="s">
        <v>2568</v>
      </c>
      <c r="G66" s="46" t="s">
        <v>2569</v>
      </c>
    </row>
    <row r="67" spans="1:7">
      <c r="A67" s="46">
        <v>66</v>
      </c>
      <c r="B67" s="46" t="s">
        <v>3856</v>
      </c>
      <c r="C67" s="46" t="s">
        <v>3869</v>
      </c>
      <c r="D67" s="46" t="s">
        <v>3870</v>
      </c>
      <c r="E67" s="46" t="s">
        <v>1712</v>
      </c>
      <c r="F67" s="46" t="s">
        <v>1561</v>
      </c>
      <c r="G67" s="46" t="s">
        <v>1713</v>
      </c>
    </row>
    <row r="68" spans="1:7">
      <c r="A68" s="46">
        <v>67</v>
      </c>
      <c r="B68" s="46" t="s">
        <v>3856</v>
      </c>
      <c r="C68" s="46" t="s">
        <v>3869</v>
      </c>
      <c r="D68" s="46" t="s">
        <v>3870</v>
      </c>
      <c r="E68" s="46" t="s">
        <v>1511</v>
      </c>
      <c r="F68" s="46" t="s">
        <v>1512</v>
      </c>
      <c r="G68" s="46" t="s">
        <v>1513</v>
      </c>
    </row>
    <row r="69" spans="1:7">
      <c r="A69" s="46">
        <v>68</v>
      </c>
      <c r="B69" s="46" t="s">
        <v>3856</v>
      </c>
      <c r="C69" s="46" t="s">
        <v>3869</v>
      </c>
      <c r="D69" s="46" t="s">
        <v>3870</v>
      </c>
      <c r="E69" s="46" t="s">
        <v>2343</v>
      </c>
      <c r="F69" s="46" t="s">
        <v>1572</v>
      </c>
      <c r="G69" s="46" t="s">
        <v>2344</v>
      </c>
    </row>
    <row r="70" spans="1:7">
      <c r="A70" s="46">
        <v>69</v>
      </c>
      <c r="B70" s="46" t="s">
        <v>3856</v>
      </c>
      <c r="C70" s="46" t="s">
        <v>3869</v>
      </c>
      <c r="D70" s="46" t="s">
        <v>3870</v>
      </c>
      <c r="E70" s="46" t="s">
        <v>2345</v>
      </c>
      <c r="F70" s="46" t="s">
        <v>2004</v>
      </c>
      <c r="G70" s="46" t="s">
        <v>2346</v>
      </c>
    </row>
    <row r="71" spans="1:7">
      <c r="A71" s="46">
        <v>70</v>
      </c>
      <c r="B71" s="46" t="s">
        <v>3856</v>
      </c>
      <c r="C71" s="46" t="s">
        <v>3871</v>
      </c>
      <c r="D71" s="46" t="s">
        <v>3872</v>
      </c>
      <c r="E71" s="46" t="s">
        <v>2564</v>
      </c>
      <c r="F71" s="46" t="s">
        <v>2565</v>
      </c>
      <c r="G71" s="46" t="s">
        <v>2566</v>
      </c>
    </row>
    <row r="72" spans="1:7">
      <c r="A72" s="46">
        <v>71</v>
      </c>
      <c r="B72" s="46" t="s">
        <v>3856</v>
      </c>
      <c r="C72" s="46" t="s">
        <v>3871</v>
      </c>
      <c r="D72" s="46" t="s">
        <v>3872</v>
      </c>
      <c r="E72" s="46" t="s">
        <v>2585</v>
      </c>
      <c r="F72" s="46" t="s">
        <v>2586</v>
      </c>
      <c r="G72" s="46" t="s">
        <v>2569</v>
      </c>
    </row>
    <row r="73" spans="1:7">
      <c r="A73" s="46">
        <v>72</v>
      </c>
      <c r="B73" s="46" t="s">
        <v>3856</v>
      </c>
      <c r="C73" s="46" t="s">
        <v>3871</v>
      </c>
      <c r="D73" s="46" t="s">
        <v>3872</v>
      </c>
      <c r="E73" s="46" t="s">
        <v>1501</v>
      </c>
      <c r="F73" s="46" t="s">
        <v>1502</v>
      </c>
      <c r="G73" s="46" t="s">
        <v>1503</v>
      </c>
    </row>
    <row r="74" spans="1:7">
      <c r="A74" s="46">
        <v>73</v>
      </c>
      <c r="B74" s="46" t="s">
        <v>3856</v>
      </c>
      <c r="C74" s="46" t="s">
        <v>3871</v>
      </c>
      <c r="D74" s="46" t="s">
        <v>3872</v>
      </c>
      <c r="E74" s="46" t="s">
        <v>1504</v>
      </c>
      <c r="F74" s="46" t="s">
        <v>1502</v>
      </c>
      <c r="G74" s="46" t="s">
        <v>1505</v>
      </c>
    </row>
    <row r="75" spans="1:7">
      <c r="A75" s="46">
        <v>74</v>
      </c>
      <c r="B75" s="46" t="s">
        <v>3856</v>
      </c>
      <c r="C75" s="46" t="s">
        <v>3871</v>
      </c>
      <c r="D75" s="46" t="s">
        <v>3872</v>
      </c>
      <c r="E75" s="46" t="s">
        <v>2587</v>
      </c>
      <c r="F75" s="46" t="s">
        <v>2588</v>
      </c>
      <c r="G75" s="46" t="s">
        <v>1568</v>
      </c>
    </row>
    <row r="76" spans="1:7">
      <c r="A76" s="46">
        <v>75</v>
      </c>
      <c r="B76" s="46" t="s">
        <v>3856</v>
      </c>
      <c r="C76" s="46" t="s">
        <v>3871</v>
      </c>
      <c r="D76" s="46" t="s">
        <v>3872</v>
      </c>
      <c r="E76" s="46" t="s">
        <v>2567</v>
      </c>
      <c r="F76" s="46" t="s">
        <v>2568</v>
      </c>
      <c r="G76" s="46" t="s">
        <v>2569</v>
      </c>
    </row>
    <row r="77" spans="1:7">
      <c r="A77" s="46">
        <v>76</v>
      </c>
      <c r="B77" s="46" t="s">
        <v>3856</v>
      </c>
      <c r="C77" s="46" t="s">
        <v>3871</v>
      </c>
      <c r="D77" s="46" t="s">
        <v>3872</v>
      </c>
      <c r="E77" s="46" t="s">
        <v>1712</v>
      </c>
      <c r="F77" s="46" t="s">
        <v>1561</v>
      </c>
      <c r="G77" s="46" t="s">
        <v>1713</v>
      </c>
    </row>
    <row r="78" spans="1:7">
      <c r="A78" s="46">
        <v>77</v>
      </c>
      <c r="B78" s="46" t="s">
        <v>3856</v>
      </c>
      <c r="C78" s="46" t="s">
        <v>3871</v>
      </c>
      <c r="D78" s="46" t="s">
        <v>3872</v>
      </c>
      <c r="E78" s="46" t="s">
        <v>1511</v>
      </c>
      <c r="F78" s="46" t="s">
        <v>1512</v>
      </c>
      <c r="G78" s="46" t="s">
        <v>1513</v>
      </c>
    </row>
    <row r="79" spans="1:7">
      <c r="A79" s="46">
        <v>78</v>
      </c>
      <c r="B79" s="46" t="s">
        <v>3856</v>
      </c>
      <c r="C79" s="46" t="s">
        <v>3871</v>
      </c>
      <c r="D79" s="46" t="s">
        <v>3872</v>
      </c>
      <c r="E79" s="46" t="s">
        <v>2343</v>
      </c>
      <c r="F79" s="46" t="s">
        <v>1572</v>
      </c>
      <c r="G79" s="46" t="s">
        <v>2344</v>
      </c>
    </row>
    <row r="80" spans="1:7">
      <c r="A80" s="46">
        <v>79</v>
      </c>
      <c r="B80" s="46" t="s">
        <v>3856</v>
      </c>
      <c r="C80" s="46" t="s">
        <v>3871</v>
      </c>
      <c r="D80" s="46" t="s">
        <v>3872</v>
      </c>
      <c r="E80" s="46" t="s">
        <v>2345</v>
      </c>
      <c r="F80" s="46" t="s">
        <v>2004</v>
      </c>
      <c r="G80" s="46" t="s">
        <v>2346</v>
      </c>
    </row>
    <row r="81" spans="1:7">
      <c r="A81" s="46">
        <v>80</v>
      </c>
      <c r="B81" s="46" t="s">
        <v>3856</v>
      </c>
      <c r="C81" s="46" t="s">
        <v>3873</v>
      </c>
      <c r="D81" s="46" t="s">
        <v>3874</v>
      </c>
      <c r="E81" s="46" t="s">
        <v>2564</v>
      </c>
      <c r="F81" s="46" t="s">
        <v>2565</v>
      </c>
      <c r="G81" s="46" t="s">
        <v>2566</v>
      </c>
    </row>
    <row r="82" spans="1:7">
      <c r="A82" s="46">
        <v>81</v>
      </c>
      <c r="B82" s="46" t="s">
        <v>3856</v>
      </c>
      <c r="C82" s="46" t="s">
        <v>3873</v>
      </c>
      <c r="D82" s="46" t="s">
        <v>3874</v>
      </c>
      <c r="E82" s="46" t="s">
        <v>1501</v>
      </c>
      <c r="F82" s="46" t="s">
        <v>1502</v>
      </c>
      <c r="G82" s="46" t="s">
        <v>1503</v>
      </c>
    </row>
    <row r="83" spans="1:7">
      <c r="A83" s="46">
        <v>82</v>
      </c>
      <c r="B83" s="46" t="s">
        <v>3856</v>
      </c>
      <c r="C83" s="46" t="s">
        <v>3873</v>
      </c>
      <c r="D83" s="46" t="s">
        <v>3874</v>
      </c>
      <c r="E83" s="46" t="s">
        <v>1504</v>
      </c>
      <c r="F83" s="46" t="s">
        <v>1502</v>
      </c>
      <c r="G83" s="46" t="s">
        <v>1505</v>
      </c>
    </row>
    <row r="84" spans="1:7">
      <c r="A84" s="46">
        <v>83</v>
      </c>
      <c r="B84" s="46" t="s">
        <v>3856</v>
      </c>
      <c r="C84" s="46" t="s">
        <v>3873</v>
      </c>
      <c r="D84" s="46" t="s">
        <v>3874</v>
      </c>
      <c r="E84" s="46" t="s">
        <v>2567</v>
      </c>
      <c r="F84" s="46" t="s">
        <v>2568</v>
      </c>
      <c r="G84" s="46" t="s">
        <v>2569</v>
      </c>
    </row>
    <row r="85" spans="1:7">
      <c r="A85" s="46">
        <v>84</v>
      </c>
      <c r="B85" s="46" t="s">
        <v>3856</v>
      </c>
      <c r="C85" s="46" t="s">
        <v>3873</v>
      </c>
      <c r="D85" s="46" t="s">
        <v>3874</v>
      </c>
      <c r="E85" s="46" t="s">
        <v>1712</v>
      </c>
      <c r="F85" s="46" t="s">
        <v>1561</v>
      </c>
      <c r="G85" s="46" t="s">
        <v>1713</v>
      </c>
    </row>
    <row r="86" spans="1:7">
      <c r="A86" s="46">
        <v>85</v>
      </c>
      <c r="B86" s="46" t="s">
        <v>3856</v>
      </c>
      <c r="C86" s="46" t="s">
        <v>3873</v>
      </c>
      <c r="D86" s="46" t="s">
        <v>3874</v>
      </c>
      <c r="E86" s="46" t="s">
        <v>1511</v>
      </c>
      <c r="F86" s="46" t="s">
        <v>1512</v>
      </c>
      <c r="G86" s="46" t="s">
        <v>1513</v>
      </c>
    </row>
    <row r="87" spans="1:7">
      <c r="A87" s="46">
        <v>86</v>
      </c>
      <c r="B87" s="46" t="s">
        <v>3856</v>
      </c>
      <c r="C87" s="46" t="s">
        <v>3873</v>
      </c>
      <c r="D87" s="46" t="s">
        <v>3874</v>
      </c>
      <c r="E87" s="46" t="s">
        <v>2589</v>
      </c>
      <c r="F87" s="46" t="s">
        <v>2364</v>
      </c>
      <c r="G87" s="46" t="s">
        <v>2590</v>
      </c>
    </row>
    <row r="88" spans="1:7">
      <c r="A88" s="46">
        <v>87</v>
      </c>
      <c r="B88" s="46" t="s">
        <v>3856</v>
      </c>
      <c r="C88" s="46" t="s">
        <v>3873</v>
      </c>
      <c r="D88" s="46" t="s">
        <v>3874</v>
      </c>
      <c r="E88" s="46" t="s">
        <v>2343</v>
      </c>
      <c r="F88" s="46" t="s">
        <v>1572</v>
      </c>
      <c r="G88" s="46" t="s">
        <v>2344</v>
      </c>
    </row>
    <row r="89" spans="1:7">
      <c r="A89" s="46">
        <v>88</v>
      </c>
      <c r="B89" s="46" t="s">
        <v>3856</v>
      </c>
      <c r="C89" s="46" t="s">
        <v>3873</v>
      </c>
      <c r="D89" s="46" t="s">
        <v>3874</v>
      </c>
      <c r="E89" s="46" t="s">
        <v>2345</v>
      </c>
      <c r="F89" s="46" t="s">
        <v>2004</v>
      </c>
      <c r="G89" s="46" t="s">
        <v>2346</v>
      </c>
    </row>
    <row r="90" spans="1:7">
      <c r="A90" s="46">
        <v>89</v>
      </c>
      <c r="B90" s="46" t="s">
        <v>3856</v>
      </c>
      <c r="C90" s="46" t="s">
        <v>3656</v>
      </c>
      <c r="D90" s="46" t="s">
        <v>3875</v>
      </c>
      <c r="E90" s="46" t="s">
        <v>2564</v>
      </c>
      <c r="F90" s="46" t="s">
        <v>2565</v>
      </c>
      <c r="G90" s="46" t="s">
        <v>2566</v>
      </c>
    </row>
    <row r="91" spans="1:7">
      <c r="A91" s="46">
        <v>90</v>
      </c>
      <c r="B91" s="46" t="s">
        <v>3856</v>
      </c>
      <c r="C91" s="46" t="s">
        <v>3656</v>
      </c>
      <c r="D91" s="46" t="s">
        <v>3875</v>
      </c>
      <c r="E91" s="46" t="s">
        <v>1501</v>
      </c>
      <c r="F91" s="46" t="s">
        <v>1502</v>
      </c>
      <c r="G91" s="46" t="s">
        <v>1503</v>
      </c>
    </row>
    <row r="92" spans="1:7">
      <c r="A92" s="46">
        <v>91</v>
      </c>
      <c r="B92" s="46" t="s">
        <v>3856</v>
      </c>
      <c r="C92" s="46" t="s">
        <v>3656</v>
      </c>
      <c r="D92" s="46" t="s">
        <v>3875</v>
      </c>
      <c r="E92" s="46" t="s">
        <v>1504</v>
      </c>
      <c r="F92" s="46" t="s">
        <v>1502</v>
      </c>
      <c r="G92" s="46" t="s">
        <v>1505</v>
      </c>
    </row>
    <row r="93" spans="1:7">
      <c r="A93" s="46">
        <v>92</v>
      </c>
      <c r="B93" s="46" t="s">
        <v>3856</v>
      </c>
      <c r="C93" s="46" t="s">
        <v>3656</v>
      </c>
      <c r="D93" s="46" t="s">
        <v>3875</v>
      </c>
      <c r="E93" s="46" t="s">
        <v>2567</v>
      </c>
      <c r="F93" s="46" t="s">
        <v>2568</v>
      </c>
      <c r="G93" s="46" t="s">
        <v>2569</v>
      </c>
    </row>
    <row r="94" spans="1:7">
      <c r="A94" s="46">
        <v>93</v>
      </c>
      <c r="B94" s="46" t="s">
        <v>3856</v>
      </c>
      <c r="C94" s="46" t="s">
        <v>3656</v>
      </c>
      <c r="D94" s="46" t="s">
        <v>3875</v>
      </c>
      <c r="E94" s="46" t="s">
        <v>1712</v>
      </c>
      <c r="F94" s="46" t="s">
        <v>1561</v>
      </c>
      <c r="G94" s="46" t="s">
        <v>1713</v>
      </c>
    </row>
    <row r="95" spans="1:7">
      <c r="A95" s="46">
        <v>94</v>
      </c>
      <c r="B95" s="46" t="s">
        <v>3856</v>
      </c>
      <c r="C95" s="46" t="s">
        <v>3656</v>
      </c>
      <c r="D95" s="46" t="s">
        <v>3875</v>
      </c>
      <c r="E95" s="46" t="s">
        <v>1511</v>
      </c>
      <c r="F95" s="46" t="s">
        <v>1512</v>
      </c>
      <c r="G95" s="46" t="s">
        <v>1513</v>
      </c>
    </row>
    <row r="96" spans="1:7">
      <c r="A96" s="46">
        <v>95</v>
      </c>
      <c r="B96" s="46" t="s">
        <v>3856</v>
      </c>
      <c r="C96" s="46" t="s">
        <v>3656</v>
      </c>
      <c r="D96" s="46" t="s">
        <v>3875</v>
      </c>
      <c r="E96" s="46" t="s">
        <v>2343</v>
      </c>
      <c r="F96" s="46" t="s">
        <v>1572</v>
      </c>
      <c r="G96" s="46" t="s">
        <v>2344</v>
      </c>
    </row>
    <row r="97" spans="1:7">
      <c r="A97" s="46">
        <v>96</v>
      </c>
      <c r="B97" s="46" t="s">
        <v>3856</v>
      </c>
      <c r="C97" s="46" t="s">
        <v>3656</v>
      </c>
      <c r="D97" s="46" t="s">
        <v>3875</v>
      </c>
      <c r="E97" s="46" t="s">
        <v>2345</v>
      </c>
      <c r="F97" s="46" t="s">
        <v>2004</v>
      </c>
      <c r="G97" s="46" t="s">
        <v>2346</v>
      </c>
    </row>
    <row r="98" spans="1:7">
      <c r="A98" s="46">
        <v>97</v>
      </c>
      <c r="B98" s="46" t="s">
        <v>3856</v>
      </c>
      <c r="C98" s="46" t="s">
        <v>3876</v>
      </c>
      <c r="D98" s="46" t="s">
        <v>3877</v>
      </c>
      <c r="E98" s="46" t="s">
        <v>2564</v>
      </c>
      <c r="F98" s="46" t="s">
        <v>2565</v>
      </c>
      <c r="G98" s="46" t="s">
        <v>2566</v>
      </c>
    </row>
    <row r="99" spans="1:7">
      <c r="A99" s="46">
        <v>98</v>
      </c>
      <c r="B99" s="46" t="s">
        <v>3856</v>
      </c>
      <c r="C99" s="46" t="s">
        <v>3876</v>
      </c>
      <c r="D99" s="46" t="s">
        <v>3877</v>
      </c>
      <c r="E99" s="46" t="s">
        <v>1501</v>
      </c>
      <c r="F99" s="46" t="s">
        <v>1502</v>
      </c>
      <c r="G99" s="46" t="s">
        <v>1503</v>
      </c>
    </row>
    <row r="100" spans="1:7">
      <c r="A100" s="46">
        <v>99</v>
      </c>
      <c r="B100" s="46" t="s">
        <v>3856</v>
      </c>
      <c r="C100" s="46" t="s">
        <v>3876</v>
      </c>
      <c r="D100" s="46" t="s">
        <v>3877</v>
      </c>
      <c r="E100" s="46" t="s">
        <v>1504</v>
      </c>
      <c r="F100" s="46" t="s">
        <v>1502</v>
      </c>
      <c r="G100" s="46" t="s">
        <v>1505</v>
      </c>
    </row>
    <row r="101" spans="1:7">
      <c r="A101" s="46">
        <v>100</v>
      </c>
      <c r="B101" s="46" t="s">
        <v>3856</v>
      </c>
      <c r="C101" s="46" t="s">
        <v>3876</v>
      </c>
      <c r="D101" s="46" t="s">
        <v>3877</v>
      </c>
      <c r="E101" s="46" t="s">
        <v>2567</v>
      </c>
      <c r="F101" s="46" t="s">
        <v>2568</v>
      </c>
      <c r="G101" s="46" t="s">
        <v>2569</v>
      </c>
    </row>
    <row r="102" spans="1:7">
      <c r="A102" s="46">
        <v>101</v>
      </c>
      <c r="B102" s="46" t="s">
        <v>3856</v>
      </c>
      <c r="C102" s="46" t="s">
        <v>3876</v>
      </c>
      <c r="D102" s="46" t="s">
        <v>3877</v>
      </c>
      <c r="E102" s="46" t="s">
        <v>1712</v>
      </c>
      <c r="F102" s="46" t="s">
        <v>1561</v>
      </c>
      <c r="G102" s="46" t="s">
        <v>1713</v>
      </c>
    </row>
    <row r="103" spans="1:7">
      <c r="A103" s="46">
        <v>102</v>
      </c>
      <c r="B103" s="46" t="s">
        <v>3856</v>
      </c>
      <c r="C103" s="46" t="s">
        <v>3876</v>
      </c>
      <c r="D103" s="46" t="s">
        <v>3877</v>
      </c>
      <c r="E103" s="46" t="s">
        <v>1511</v>
      </c>
      <c r="F103" s="46" t="s">
        <v>1512</v>
      </c>
      <c r="G103" s="46" t="s">
        <v>1513</v>
      </c>
    </row>
    <row r="104" spans="1:7">
      <c r="A104" s="46">
        <v>103</v>
      </c>
      <c r="B104" s="46" t="s">
        <v>3856</v>
      </c>
      <c r="C104" s="46" t="s">
        <v>3876</v>
      </c>
      <c r="D104" s="46" t="s">
        <v>3877</v>
      </c>
      <c r="E104" s="46" t="s">
        <v>2343</v>
      </c>
      <c r="F104" s="46" t="s">
        <v>1572</v>
      </c>
      <c r="G104" s="46" t="s">
        <v>2344</v>
      </c>
    </row>
    <row r="105" spans="1:7">
      <c r="A105" s="46">
        <v>104</v>
      </c>
      <c r="B105" s="46" t="s">
        <v>3856</v>
      </c>
      <c r="C105" s="46" t="s">
        <v>3876</v>
      </c>
      <c r="D105" s="46" t="s">
        <v>3877</v>
      </c>
      <c r="E105" s="46" t="s">
        <v>2345</v>
      </c>
      <c r="F105" s="46" t="s">
        <v>2004</v>
      </c>
      <c r="G105" s="46" t="s">
        <v>2346</v>
      </c>
    </row>
    <row r="106" spans="1:7">
      <c r="A106" s="46">
        <v>105</v>
      </c>
      <c r="B106" s="46" t="s">
        <v>3856</v>
      </c>
      <c r="C106" s="46" t="s">
        <v>3878</v>
      </c>
      <c r="D106" s="46" t="s">
        <v>3879</v>
      </c>
      <c r="E106" s="46" t="s">
        <v>2564</v>
      </c>
      <c r="F106" s="46" t="s">
        <v>2565</v>
      </c>
      <c r="G106" s="46" t="s">
        <v>2566</v>
      </c>
    </row>
    <row r="107" spans="1:7">
      <c r="A107" s="46">
        <v>106</v>
      </c>
      <c r="B107" s="46" t="s">
        <v>3856</v>
      </c>
      <c r="C107" s="46" t="s">
        <v>3878</v>
      </c>
      <c r="D107" s="46" t="s">
        <v>3879</v>
      </c>
      <c r="E107" s="46" t="s">
        <v>1501</v>
      </c>
      <c r="F107" s="46" t="s">
        <v>1502</v>
      </c>
      <c r="G107" s="46" t="s">
        <v>1503</v>
      </c>
    </row>
    <row r="108" spans="1:7">
      <c r="A108" s="46">
        <v>107</v>
      </c>
      <c r="B108" s="46" t="s">
        <v>3856</v>
      </c>
      <c r="C108" s="46" t="s">
        <v>3878</v>
      </c>
      <c r="D108" s="46" t="s">
        <v>3879</v>
      </c>
      <c r="E108" s="46" t="s">
        <v>1504</v>
      </c>
      <c r="F108" s="46" t="s">
        <v>1502</v>
      </c>
      <c r="G108" s="46" t="s">
        <v>1505</v>
      </c>
    </row>
    <row r="109" spans="1:7">
      <c r="A109" s="46">
        <v>108</v>
      </c>
      <c r="B109" s="46" t="s">
        <v>3856</v>
      </c>
      <c r="C109" s="46" t="s">
        <v>3878</v>
      </c>
      <c r="D109" s="46" t="s">
        <v>3879</v>
      </c>
      <c r="E109" s="46" t="s">
        <v>2567</v>
      </c>
      <c r="F109" s="46" t="s">
        <v>2568</v>
      </c>
      <c r="G109" s="46" t="s">
        <v>2569</v>
      </c>
    </row>
    <row r="110" spans="1:7">
      <c r="A110" s="46">
        <v>109</v>
      </c>
      <c r="B110" s="46" t="s">
        <v>3856</v>
      </c>
      <c r="C110" s="46" t="s">
        <v>3878</v>
      </c>
      <c r="D110" s="46" t="s">
        <v>3879</v>
      </c>
      <c r="E110" s="46" t="s">
        <v>1712</v>
      </c>
      <c r="F110" s="46" t="s">
        <v>1561</v>
      </c>
      <c r="G110" s="46" t="s">
        <v>1713</v>
      </c>
    </row>
    <row r="111" spans="1:7">
      <c r="A111" s="46">
        <v>110</v>
      </c>
      <c r="B111" s="46" t="s">
        <v>3856</v>
      </c>
      <c r="C111" s="46" t="s">
        <v>3878</v>
      </c>
      <c r="D111" s="46" t="s">
        <v>3879</v>
      </c>
      <c r="E111" s="46" t="s">
        <v>1511</v>
      </c>
      <c r="F111" s="46" t="s">
        <v>1512</v>
      </c>
      <c r="G111" s="46" t="s">
        <v>1513</v>
      </c>
    </row>
    <row r="112" spans="1:7">
      <c r="A112" s="46">
        <v>111</v>
      </c>
      <c r="B112" s="46" t="s">
        <v>3856</v>
      </c>
      <c r="C112" s="46" t="s">
        <v>3878</v>
      </c>
      <c r="D112" s="46" t="s">
        <v>3879</v>
      </c>
      <c r="E112" s="46" t="s">
        <v>2343</v>
      </c>
      <c r="F112" s="46" t="s">
        <v>1572</v>
      </c>
      <c r="G112" s="46" t="s">
        <v>2344</v>
      </c>
    </row>
    <row r="113" spans="1:7">
      <c r="A113" s="46">
        <v>112</v>
      </c>
      <c r="B113" s="46" t="s">
        <v>3856</v>
      </c>
      <c r="C113" s="46" t="s">
        <v>3878</v>
      </c>
      <c r="D113" s="46" t="s">
        <v>3879</v>
      </c>
      <c r="E113" s="46" t="s">
        <v>2345</v>
      </c>
      <c r="F113" s="46" t="s">
        <v>2004</v>
      </c>
      <c r="G113" s="46" t="s">
        <v>2346</v>
      </c>
    </row>
    <row r="114" spans="1:7">
      <c r="A114" s="46">
        <v>113</v>
      </c>
      <c r="B114" s="46" t="s">
        <v>3856</v>
      </c>
      <c r="C114" s="46" t="s">
        <v>3880</v>
      </c>
      <c r="D114" s="46" t="s">
        <v>3881</v>
      </c>
      <c r="E114" s="46" t="s">
        <v>2564</v>
      </c>
      <c r="F114" s="46" t="s">
        <v>2565</v>
      </c>
      <c r="G114" s="46" t="s">
        <v>2566</v>
      </c>
    </row>
    <row r="115" spans="1:7">
      <c r="A115" s="46">
        <v>114</v>
      </c>
      <c r="B115" s="46" t="s">
        <v>3856</v>
      </c>
      <c r="C115" s="46" t="s">
        <v>3880</v>
      </c>
      <c r="D115" s="46" t="s">
        <v>3881</v>
      </c>
      <c r="E115" s="46" t="s">
        <v>1501</v>
      </c>
      <c r="F115" s="46" t="s">
        <v>1502</v>
      </c>
      <c r="G115" s="46" t="s">
        <v>1503</v>
      </c>
    </row>
    <row r="116" spans="1:7">
      <c r="A116" s="46">
        <v>115</v>
      </c>
      <c r="B116" s="46" t="s">
        <v>3856</v>
      </c>
      <c r="C116" s="46" t="s">
        <v>3880</v>
      </c>
      <c r="D116" s="46" t="s">
        <v>3881</v>
      </c>
      <c r="E116" s="46" t="s">
        <v>1504</v>
      </c>
      <c r="F116" s="46" t="s">
        <v>1502</v>
      </c>
      <c r="G116" s="46" t="s">
        <v>1505</v>
      </c>
    </row>
    <row r="117" spans="1:7">
      <c r="A117" s="46">
        <v>116</v>
      </c>
      <c r="B117" s="46" t="s">
        <v>3856</v>
      </c>
      <c r="C117" s="46" t="s">
        <v>3880</v>
      </c>
      <c r="D117" s="46" t="s">
        <v>3881</v>
      </c>
      <c r="E117" s="46" t="s">
        <v>2567</v>
      </c>
      <c r="F117" s="46" t="s">
        <v>2568</v>
      </c>
      <c r="G117" s="46" t="s">
        <v>2569</v>
      </c>
    </row>
    <row r="118" spans="1:7">
      <c r="A118" s="46">
        <v>117</v>
      </c>
      <c r="B118" s="46" t="s">
        <v>3856</v>
      </c>
      <c r="C118" s="46" t="s">
        <v>3880</v>
      </c>
      <c r="D118" s="46" t="s">
        <v>3881</v>
      </c>
      <c r="E118" s="46" t="s">
        <v>1712</v>
      </c>
      <c r="F118" s="46" t="s">
        <v>1561</v>
      </c>
      <c r="G118" s="46" t="s">
        <v>1713</v>
      </c>
    </row>
    <row r="119" spans="1:7">
      <c r="A119" s="46">
        <v>118</v>
      </c>
      <c r="B119" s="46" t="s">
        <v>3856</v>
      </c>
      <c r="C119" s="46" t="s">
        <v>3880</v>
      </c>
      <c r="D119" s="46" t="s">
        <v>3881</v>
      </c>
      <c r="E119" s="46" t="s">
        <v>1511</v>
      </c>
      <c r="F119" s="46" t="s">
        <v>1512</v>
      </c>
      <c r="G119" s="46" t="s">
        <v>1513</v>
      </c>
    </row>
    <row r="120" spans="1:7">
      <c r="A120" s="46">
        <v>119</v>
      </c>
      <c r="B120" s="46" t="s">
        <v>3856</v>
      </c>
      <c r="C120" s="46" t="s">
        <v>3880</v>
      </c>
      <c r="D120" s="46" t="s">
        <v>3881</v>
      </c>
      <c r="E120" s="46" t="s">
        <v>2343</v>
      </c>
      <c r="F120" s="46" t="s">
        <v>1572</v>
      </c>
      <c r="G120" s="46" t="s">
        <v>2344</v>
      </c>
    </row>
    <row r="121" spans="1:7">
      <c r="A121" s="46">
        <v>120</v>
      </c>
      <c r="B121" s="46" t="s">
        <v>3856</v>
      </c>
      <c r="C121" s="46" t="s">
        <v>3880</v>
      </c>
      <c r="D121" s="46" t="s">
        <v>3881</v>
      </c>
      <c r="E121" s="46" t="s">
        <v>2345</v>
      </c>
      <c r="F121" s="46" t="s">
        <v>2004</v>
      </c>
      <c r="G121" s="46" t="s">
        <v>2346</v>
      </c>
    </row>
    <row r="122" spans="1:7">
      <c r="A122" s="46">
        <v>121</v>
      </c>
      <c r="B122" s="46" t="s">
        <v>1375</v>
      </c>
      <c r="C122" s="46" t="s">
        <v>1377</v>
      </c>
      <c r="D122" s="46" t="s">
        <v>1376</v>
      </c>
      <c r="E122" s="46" t="s">
        <v>892</v>
      </c>
      <c r="F122" s="46" t="s">
        <v>893</v>
      </c>
      <c r="G122" s="46" t="s">
        <v>2566</v>
      </c>
    </row>
    <row r="123" spans="1:7">
      <c r="A123" s="46">
        <v>122</v>
      </c>
      <c r="B123" s="46" t="s">
        <v>1375</v>
      </c>
      <c r="C123" s="46" t="s">
        <v>1377</v>
      </c>
      <c r="D123" s="46" t="s">
        <v>1376</v>
      </c>
      <c r="E123" s="46" t="s">
        <v>894</v>
      </c>
      <c r="F123" s="46" t="s">
        <v>895</v>
      </c>
      <c r="G123" s="46" t="s">
        <v>2566</v>
      </c>
    </row>
    <row r="124" spans="1:7">
      <c r="A124" s="46">
        <v>123</v>
      </c>
      <c r="B124" s="46" t="s">
        <v>1375</v>
      </c>
      <c r="C124" s="46" t="s">
        <v>1377</v>
      </c>
      <c r="D124" s="46" t="s">
        <v>1376</v>
      </c>
      <c r="E124" s="46" t="s">
        <v>896</v>
      </c>
      <c r="F124" s="46" t="s">
        <v>897</v>
      </c>
      <c r="G124" s="46" t="s">
        <v>2566</v>
      </c>
    </row>
    <row r="125" spans="1:7">
      <c r="A125" s="46">
        <v>124</v>
      </c>
      <c r="B125" s="46" t="s">
        <v>1375</v>
      </c>
      <c r="C125" s="46" t="s">
        <v>1377</v>
      </c>
      <c r="D125" s="46" t="s">
        <v>1376</v>
      </c>
      <c r="E125" s="46" t="s">
        <v>898</v>
      </c>
      <c r="F125" s="46" t="s">
        <v>899</v>
      </c>
      <c r="G125" s="46" t="s">
        <v>1568</v>
      </c>
    </row>
    <row r="126" spans="1:7">
      <c r="A126" s="46">
        <v>125</v>
      </c>
      <c r="B126" s="46" t="s">
        <v>1375</v>
      </c>
      <c r="C126" s="46" t="s">
        <v>1377</v>
      </c>
      <c r="D126" s="46" t="s">
        <v>1376</v>
      </c>
      <c r="E126" s="46" t="s">
        <v>900</v>
      </c>
      <c r="F126" s="46" t="s">
        <v>901</v>
      </c>
      <c r="G126" s="46" t="s">
        <v>2566</v>
      </c>
    </row>
    <row r="127" spans="1:7">
      <c r="A127" s="46">
        <v>126</v>
      </c>
      <c r="B127" s="46" t="s">
        <v>1375</v>
      </c>
      <c r="C127" s="46" t="s">
        <v>1377</v>
      </c>
      <c r="D127" s="46" t="s">
        <v>1376</v>
      </c>
      <c r="E127" s="46" t="s">
        <v>902</v>
      </c>
      <c r="F127" s="46" t="s">
        <v>903</v>
      </c>
      <c r="G127" s="46" t="s">
        <v>2566</v>
      </c>
    </row>
    <row r="128" spans="1:7">
      <c r="A128" s="46">
        <v>127</v>
      </c>
      <c r="B128" s="46" t="s">
        <v>1375</v>
      </c>
      <c r="C128" s="46" t="s">
        <v>1377</v>
      </c>
      <c r="D128" s="46" t="s">
        <v>1376</v>
      </c>
      <c r="E128" s="46" t="s">
        <v>904</v>
      </c>
      <c r="F128" s="46" t="s">
        <v>905</v>
      </c>
      <c r="G128" s="46" t="s">
        <v>2566</v>
      </c>
    </row>
    <row r="129" spans="1:7">
      <c r="A129" s="46">
        <v>128</v>
      </c>
      <c r="B129" s="46" t="s">
        <v>1375</v>
      </c>
      <c r="C129" s="46" t="s">
        <v>1377</v>
      </c>
      <c r="D129" s="46" t="s">
        <v>1376</v>
      </c>
      <c r="E129" s="46" t="s">
        <v>906</v>
      </c>
      <c r="F129" s="46" t="s">
        <v>907</v>
      </c>
      <c r="G129" s="46" t="s">
        <v>2566</v>
      </c>
    </row>
    <row r="130" spans="1:7">
      <c r="A130" s="46">
        <v>129</v>
      </c>
      <c r="B130" s="46" t="s">
        <v>1375</v>
      </c>
      <c r="C130" s="46" t="s">
        <v>1377</v>
      </c>
      <c r="D130" s="46" t="s">
        <v>1376</v>
      </c>
      <c r="E130" s="46" t="s">
        <v>908</v>
      </c>
      <c r="F130" s="46" t="s">
        <v>909</v>
      </c>
      <c r="G130" s="46" t="s">
        <v>2566</v>
      </c>
    </row>
    <row r="131" spans="1:7">
      <c r="A131" s="46">
        <v>130</v>
      </c>
      <c r="B131" s="46" t="s">
        <v>1375</v>
      </c>
      <c r="C131" s="46" t="s">
        <v>1377</v>
      </c>
      <c r="D131" s="46" t="s">
        <v>1376</v>
      </c>
      <c r="E131" s="46" t="s">
        <v>910</v>
      </c>
      <c r="F131" s="46" t="s">
        <v>911</v>
      </c>
      <c r="G131" s="46" t="s">
        <v>2566</v>
      </c>
    </row>
    <row r="132" spans="1:7">
      <c r="A132" s="46">
        <v>131</v>
      </c>
      <c r="B132" s="46" t="s">
        <v>1375</v>
      </c>
      <c r="C132" s="46" t="s">
        <v>1377</v>
      </c>
      <c r="D132" s="46" t="s">
        <v>1376</v>
      </c>
      <c r="E132" s="46" t="s">
        <v>912</v>
      </c>
      <c r="F132" s="46" t="s">
        <v>913</v>
      </c>
      <c r="G132" s="46" t="s">
        <v>2566</v>
      </c>
    </row>
    <row r="133" spans="1:7">
      <c r="A133" s="46">
        <v>132</v>
      </c>
      <c r="B133" s="46" t="s">
        <v>1375</v>
      </c>
      <c r="C133" s="46" t="s">
        <v>1377</v>
      </c>
      <c r="D133" s="46" t="s">
        <v>1376</v>
      </c>
      <c r="E133" s="46" t="s">
        <v>914</v>
      </c>
      <c r="F133" s="46" t="s">
        <v>915</v>
      </c>
      <c r="G133" s="46" t="s">
        <v>2566</v>
      </c>
    </row>
    <row r="134" spans="1:7">
      <c r="A134" s="46">
        <v>133</v>
      </c>
      <c r="B134" s="46" t="s">
        <v>1375</v>
      </c>
      <c r="C134" s="46" t="s">
        <v>1377</v>
      </c>
      <c r="D134" s="46" t="s">
        <v>1376</v>
      </c>
      <c r="E134" s="46" t="s">
        <v>1511</v>
      </c>
      <c r="F134" s="46" t="s">
        <v>1512</v>
      </c>
      <c r="G134" s="46" t="s">
        <v>1513</v>
      </c>
    </row>
    <row r="135" spans="1:7">
      <c r="A135" s="46">
        <v>134</v>
      </c>
      <c r="B135" s="46" t="s">
        <v>1375</v>
      </c>
      <c r="C135" s="46" t="s">
        <v>1377</v>
      </c>
      <c r="D135" s="46" t="s">
        <v>1376</v>
      </c>
      <c r="E135" s="46" t="s">
        <v>916</v>
      </c>
      <c r="F135" s="46" t="s">
        <v>917</v>
      </c>
      <c r="G135" s="46" t="s">
        <v>2566</v>
      </c>
    </row>
    <row r="136" spans="1:7">
      <c r="A136" s="46">
        <v>135</v>
      </c>
      <c r="B136" s="46" t="s">
        <v>1375</v>
      </c>
      <c r="C136" s="46" t="s">
        <v>1377</v>
      </c>
      <c r="D136" s="46" t="s">
        <v>1376</v>
      </c>
      <c r="E136" s="46" t="s">
        <v>2343</v>
      </c>
      <c r="F136" s="46" t="s">
        <v>1572</v>
      </c>
      <c r="G136" s="46" t="s">
        <v>2344</v>
      </c>
    </row>
    <row r="137" spans="1:7">
      <c r="A137" s="46">
        <v>136</v>
      </c>
      <c r="B137" s="46" t="s">
        <v>1375</v>
      </c>
      <c r="C137" s="46" t="s">
        <v>1377</v>
      </c>
      <c r="D137" s="46" t="s">
        <v>1376</v>
      </c>
      <c r="E137" s="46" t="s">
        <v>2345</v>
      </c>
      <c r="F137" s="46" t="s">
        <v>2004</v>
      </c>
      <c r="G137" s="46" t="s">
        <v>2346</v>
      </c>
    </row>
    <row r="138" spans="1:7">
      <c r="A138" s="46">
        <v>137</v>
      </c>
      <c r="B138" s="46" t="s">
        <v>1375</v>
      </c>
      <c r="C138" s="46" t="s">
        <v>1375</v>
      </c>
      <c r="D138" s="46" t="s">
        <v>1376</v>
      </c>
      <c r="E138" s="46" t="s">
        <v>894</v>
      </c>
      <c r="F138" s="46" t="s">
        <v>895</v>
      </c>
      <c r="G138" s="46" t="s">
        <v>2566</v>
      </c>
    </row>
    <row r="139" spans="1:7">
      <c r="A139" s="46">
        <v>138</v>
      </c>
      <c r="B139" s="46" t="s">
        <v>1375</v>
      </c>
      <c r="C139" s="46" t="s">
        <v>1375</v>
      </c>
      <c r="D139" s="46" t="s">
        <v>1376</v>
      </c>
      <c r="E139" s="46" t="s">
        <v>1511</v>
      </c>
      <c r="F139" s="46" t="s">
        <v>1512</v>
      </c>
      <c r="G139" s="46" t="s">
        <v>1513</v>
      </c>
    </row>
    <row r="140" spans="1:7">
      <c r="A140" s="46">
        <v>139</v>
      </c>
      <c r="B140" s="46" t="s">
        <v>1375</v>
      </c>
      <c r="C140" s="46" t="s">
        <v>1375</v>
      </c>
      <c r="D140" s="46" t="s">
        <v>1376</v>
      </c>
      <c r="E140" s="46" t="s">
        <v>2345</v>
      </c>
      <c r="F140" s="46" t="s">
        <v>2004</v>
      </c>
      <c r="G140" s="46" t="s">
        <v>2346</v>
      </c>
    </row>
  </sheetData>
  <phoneticPr fontId="16"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_REESTR_MO" enableFormatConditionsCalculation="0">
    <tabColor indexed="47"/>
  </sheetPr>
  <dimension ref="A1:E420"/>
  <sheetViews>
    <sheetView showGridLines="0" zoomScaleNormal="100" workbookViewId="0"/>
  </sheetViews>
  <sheetFormatPr defaultRowHeight="11.25"/>
  <cols>
    <col min="1" max="16384" width="9.140625" style="231"/>
  </cols>
  <sheetData>
    <row r="1" spans="1:5">
      <c r="A1" s="231" t="s">
        <v>3059</v>
      </c>
      <c r="B1" s="231" t="s">
        <v>3060</v>
      </c>
      <c r="C1" s="231" t="s">
        <v>2820</v>
      </c>
      <c r="D1" s="231" t="s">
        <v>3059</v>
      </c>
      <c r="E1" s="231" t="s">
        <v>2821</v>
      </c>
    </row>
    <row r="2" spans="1:5">
      <c r="A2" s="231" t="s">
        <v>3486</v>
      </c>
      <c r="B2" s="231" t="s">
        <v>3486</v>
      </c>
      <c r="C2" s="231" t="s">
        <v>3487</v>
      </c>
      <c r="D2" s="231" t="s">
        <v>3486</v>
      </c>
      <c r="E2" s="231" t="s">
        <v>1420</v>
      </c>
    </row>
    <row r="3" spans="1:5">
      <c r="A3" s="231" t="s">
        <v>3486</v>
      </c>
      <c r="B3" s="231" t="s">
        <v>3488</v>
      </c>
      <c r="C3" s="231" t="s">
        <v>3489</v>
      </c>
      <c r="D3" s="231" t="s">
        <v>3504</v>
      </c>
      <c r="E3" s="231" t="s">
        <v>1421</v>
      </c>
    </row>
    <row r="4" spans="1:5">
      <c r="A4" s="231" t="s">
        <v>3486</v>
      </c>
      <c r="B4" s="231" t="s">
        <v>3490</v>
      </c>
      <c r="C4" s="231" t="s">
        <v>3491</v>
      </c>
      <c r="D4" s="231" t="s">
        <v>3518</v>
      </c>
      <c r="E4" s="231" t="s">
        <v>1422</v>
      </c>
    </row>
    <row r="5" spans="1:5">
      <c r="A5" s="231" t="s">
        <v>3486</v>
      </c>
      <c r="B5" s="231" t="s">
        <v>3492</v>
      </c>
      <c r="C5" s="231" t="s">
        <v>3493</v>
      </c>
      <c r="D5" s="231" t="s">
        <v>3542</v>
      </c>
      <c r="E5" s="231" t="s">
        <v>1423</v>
      </c>
    </row>
    <row r="6" spans="1:5">
      <c r="A6" s="231" t="s">
        <v>3486</v>
      </c>
      <c r="B6" s="231" t="s">
        <v>3494</v>
      </c>
      <c r="C6" s="231" t="s">
        <v>3495</v>
      </c>
      <c r="D6" s="231" t="s">
        <v>3554</v>
      </c>
      <c r="E6" s="231" t="s">
        <v>1424</v>
      </c>
    </row>
    <row r="7" spans="1:5">
      <c r="A7" s="231" t="s">
        <v>3486</v>
      </c>
      <c r="B7" s="231" t="s">
        <v>3496</v>
      </c>
      <c r="C7" s="231" t="s">
        <v>3497</v>
      </c>
      <c r="D7" s="231" t="s">
        <v>3566</v>
      </c>
      <c r="E7" s="231" t="s">
        <v>1425</v>
      </c>
    </row>
    <row r="8" spans="1:5">
      <c r="A8" s="231" t="s">
        <v>3486</v>
      </c>
      <c r="B8" s="231" t="s">
        <v>3498</v>
      </c>
      <c r="C8" s="231" t="s">
        <v>3499</v>
      </c>
      <c r="D8" s="231" t="s">
        <v>3596</v>
      </c>
      <c r="E8" s="231" t="s">
        <v>1426</v>
      </c>
    </row>
    <row r="9" spans="1:5">
      <c r="A9" s="231" t="s">
        <v>3486</v>
      </c>
      <c r="B9" s="231" t="s">
        <v>3500</v>
      </c>
      <c r="C9" s="231" t="s">
        <v>3501</v>
      </c>
      <c r="D9" s="231" t="s">
        <v>3612</v>
      </c>
      <c r="E9" s="231" t="s">
        <v>1427</v>
      </c>
    </row>
    <row r="10" spans="1:5">
      <c r="A10" s="231" t="s">
        <v>3486</v>
      </c>
      <c r="B10" s="231" t="s">
        <v>3502</v>
      </c>
      <c r="C10" s="231" t="s">
        <v>3503</v>
      </c>
      <c r="D10" s="231" t="s">
        <v>3630</v>
      </c>
      <c r="E10" s="231" t="s">
        <v>1428</v>
      </c>
    </row>
    <row r="11" spans="1:5">
      <c r="A11" s="231" t="s">
        <v>3504</v>
      </c>
      <c r="B11" s="231" t="s">
        <v>3504</v>
      </c>
      <c r="C11" s="231" t="s">
        <v>3505</v>
      </c>
      <c r="D11" s="231" t="s">
        <v>3650</v>
      </c>
      <c r="E11" s="231" t="s">
        <v>1429</v>
      </c>
    </row>
    <row r="12" spans="1:5">
      <c r="A12" s="231" t="s">
        <v>3504</v>
      </c>
      <c r="B12" s="231" t="s">
        <v>3506</v>
      </c>
      <c r="C12" s="231" t="s">
        <v>3507</v>
      </c>
      <c r="D12" s="231" t="s">
        <v>3660</v>
      </c>
      <c r="E12" s="231" t="s">
        <v>1430</v>
      </c>
    </row>
    <row r="13" spans="1:5">
      <c r="A13" s="231" t="s">
        <v>3504</v>
      </c>
      <c r="B13" s="231" t="s">
        <v>3508</v>
      </c>
      <c r="C13" s="231" t="s">
        <v>3509</v>
      </c>
      <c r="D13" s="231" t="s">
        <v>3690</v>
      </c>
      <c r="E13" s="231" t="s">
        <v>1431</v>
      </c>
    </row>
    <row r="14" spans="1:5">
      <c r="A14" s="231" t="s">
        <v>3504</v>
      </c>
      <c r="B14" s="231" t="s">
        <v>3510</v>
      </c>
      <c r="C14" s="231" t="s">
        <v>3511</v>
      </c>
      <c r="D14" s="231" t="s">
        <v>3698</v>
      </c>
      <c r="E14" s="231" t="s">
        <v>1432</v>
      </c>
    </row>
    <row r="15" spans="1:5">
      <c r="A15" s="231" t="s">
        <v>3504</v>
      </c>
      <c r="B15" s="231" t="s">
        <v>3512</v>
      </c>
      <c r="C15" s="231" t="s">
        <v>3513</v>
      </c>
      <c r="D15" s="231" t="s">
        <v>3716</v>
      </c>
      <c r="E15" s="231" t="s">
        <v>1433</v>
      </c>
    </row>
    <row r="16" spans="1:5">
      <c r="A16" s="231" t="s">
        <v>3504</v>
      </c>
      <c r="B16" s="231" t="s">
        <v>3514</v>
      </c>
      <c r="C16" s="231" t="s">
        <v>3515</v>
      </c>
      <c r="D16" s="231" t="s">
        <v>3728</v>
      </c>
      <c r="E16" s="231" t="s">
        <v>1434</v>
      </c>
    </row>
    <row r="17" spans="1:5">
      <c r="A17" s="231" t="s">
        <v>3504</v>
      </c>
      <c r="B17" s="231" t="s">
        <v>3516</v>
      </c>
      <c r="C17" s="231" t="s">
        <v>3517</v>
      </c>
      <c r="D17" s="231" t="s">
        <v>3752</v>
      </c>
      <c r="E17" s="231" t="s">
        <v>1435</v>
      </c>
    </row>
    <row r="18" spans="1:5">
      <c r="A18" s="231" t="s">
        <v>3518</v>
      </c>
      <c r="B18" s="231" t="s">
        <v>3518</v>
      </c>
      <c r="C18" s="231" t="s">
        <v>3519</v>
      </c>
      <c r="D18" s="231" t="s">
        <v>3754</v>
      </c>
      <c r="E18" s="231" t="s">
        <v>1436</v>
      </c>
    </row>
    <row r="19" spans="1:5">
      <c r="A19" s="231" t="s">
        <v>3518</v>
      </c>
      <c r="B19" s="231" t="s">
        <v>3520</v>
      </c>
      <c r="C19" s="231" t="s">
        <v>3521</v>
      </c>
      <c r="D19" s="231" t="s">
        <v>3762</v>
      </c>
      <c r="E19" s="231" t="s">
        <v>1437</v>
      </c>
    </row>
    <row r="20" spans="1:5">
      <c r="A20" s="231" t="s">
        <v>3518</v>
      </c>
      <c r="B20" s="231" t="s">
        <v>3522</v>
      </c>
      <c r="C20" s="231" t="s">
        <v>3523</v>
      </c>
      <c r="D20" s="231" t="s">
        <v>3792</v>
      </c>
      <c r="E20" s="231" t="s">
        <v>1438</v>
      </c>
    </row>
    <row r="21" spans="1:5">
      <c r="A21" s="231" t="s">
        <v>3518</v>
      </c>
      <c r="B21" s="231" t="s">
        <v>3524</v>
      </c>
      <c r="C21" s="231" t="s">
        <v>3525</v>
      </c>
      <c r="D21" s="231" t="s">
        <v>3814</v>
      </c>
      <c r="E21" s="231" t="s">
        <v>1439</v>
      </c>
    </row>
    <row r="22" spans="1:5">
      <c r="A22" s="231" t="s">
        <v>3518</v>
      </c>
      <c r="B22" s="231" t="s">
        <v>3526</v>
      </c>
      <c r="C22" s="231" t="s">
        <v>3527</v>
      </c>
      <c r="D22" s="231" t="s">
        <v>3848</v>
      </c>
      <c r="E22" s="231" t="s">
        <v>1440</v>
      </c>
    </row>
    <row r="23" spans="1:5">
      <c r="A23" s="231" t="s">
        <v>3518</v>
      </c>
      <c r="B23" s="231" t="s">
        <v>3528</v>
      </c>
      <c r="C23" s="231" t="s">
        <v>3529</v>
      </c>
      <c r="D23" s="231" t="s">
        <v>3856</v>
      </c>
      <c r="E23" s="231" t="s">
        <v>1441</v>
      </c>
    </row>
    <row r="24" spans="1:5">
      <c r="A24" s="231" t="s">
        <v>3518</v>
      </c>
      <c r="B24" s="231" t="s">
        <v>3530</v>
      </c>
      <c r="C24" s="231" t="s">
        <v>3531</v>
      </c>
      <c r="D24" s="231" t="s">
        <v>3882</v>
      </c>
      <c r="E24" s="231" t="s">
        <v>1442</v>
      </c>
    </row>
    <row r="25" spans="1:5">
      <c r="A25" s="231" t="s">
        <v>3518</v>
      </c>
      <c r="B25" s="231" t="s">
        <v>3532</v>
      </c>
      <c r="C25" s="231" t="s">
        <v>3533</v>
      </c>
      <c r="D25" s="231" t="s">
        <v>3896</v>
      </c>
      <c r="E25" s="231" t="s">
        <v>1443</v>
      </c>
    </row>
    <row r="26" spans="1:5">
      <c r="A26" s="231" t="s">
        <v>3518</v>
      </c>
      <c r="B26" s="231" t="s">
        <v>3534</v>
      </c>
      <c r="C26" s="231" t="s">
        <v>3535</v>
      </c>
      <c r="D26" s="231" t="s">
        <v>3920</v>
      </c>
      <c r="E26" s="231" t="s">
        <v>1444</v>
      </c>
    </row>
    <row r="27" spans="1:5">
      <c r="A27" s="231" t="s">
        <v>3518</v>
      </c>
      <c r="B27" s="231" t="s">
        <v>3536</v>
      </c>
      <c r="C27" s="231" t="s">
        <v>3537</v>
      </c>
      <c r="D27" s="231" t="s">
        <v>3942</v>
      </c>
      <c r="E27" s="231" t="s">
        <v>1445</v>
      </c>
    </row>
    <row r="28" spans="1:5">
      <c r="A28" s="231" t="s">
        <v>3518</v>
      </c>
      <c r="B28" s="231" t="s">
        <v>3538</v>
      </c>
      <c r="C28" s="231" t="s">
        <v>3539</v>
      </c>
      <c r="D28" s="231" t="s">
        <v>3984</v>
      </c>
      <c r="E28" s="231" t="s">
        <v>1446</v>
      </c>
    </row>
    <row r="29" spans="1:5">
      <c r="A29" s="231" t="s">
        <v>3518</v>
      </c>
      <c r="B29" s="231" t="s">
        <v>3540</v>
      </c>
      <c r="C29" s="231" t="s">
        <v>3541</v>
      </c>
      <c r="D29" s="231" t="s">
        <v>3998</v>
      </c>
      <c r="E29" s="231" t="s">
        <v>1447</v>
      </c>
    </row>
    <row r="30" spans="1:5">
      <c r="A30" s="231" t="s">
        <v>3542</v>
      </c>
      <c r="B30" s="231" t="s">
        <v>3542</v>
      </c>
      <c r="C30" s="231" t="s">
        <v>3543</v>
      </c>
      <c r="D30" s="231" t="s">
        <v>4024</v>
      </c>
      <c r="E30" s="231" t="s">
        <v>1448</v>
      </c>
    </row>
    <row r="31" spans="1:5">
      <c r="A31" s="231" t="s">
        <v>3542</v>
      </c>
      <c r="B31" s="231" t="s">
        <v>3544</v>
      </c>
      <c r="C31" s="231" t="s">
        <v>3545</v>
      </c>
      <c r="D31" s="231" t="s">
        <v>4033</v>
      </c>
      <c r="E31" s="231" t="s">
        <v>1449</v>
      </c>
    </row>
    <row r="32" spans="1:5">
      <c r="A32" s="231" t="s">
        <v>3542</v>
      </c>
      <c r="B32" s="231" t="s">
        <v>3546</v>
      </c>
      <c r="C32" s="231" t="s">
        <v>3547</v>
      </c>
      <c r="D32" s="231" t="s">
        <v>4048</v>
      </c>
      <c r="E32" s="231" t="s">
        <v>1450</v>
      </c>
    </row>
    <row r="33" spans="1:5">
      <c r="A33" s="231" t="s">
        <v>3542</v>
      </c>
      <c r="B33" s="231" t="s">
        <v>3548</v>
      </c>
      <c r="C33" s="231" t="s">
        <v>3549</v>
      </c>
      <c r="D33" s="231" t="s">
        <v>4072</v>
      </c>
      <c r="E33" s="231" t="s">
        <v>1451</v>
      </c>
    </row>
    <row r="34" spans="1:5">
      <c r="A34" s="231" t="s">
        <v>3542</v>
      </c>
      <c r="B34" s="231" t="s">
        <v>3550</v>
      </c>
      <c r="C34" s="231" t="s">
        <v>3551</v>
      </c>
      <c r="D34" s="231" t="s">
        <v>4088</v>
      </c>
      <c r="E34" s="231" t="s">
        <v>1452</v>
      </c>
    </row>
    <row r="35" spans="1:5">
      <c r="A35" s="231" t="s">
        <v>3542</v>
      </c>
      <c r="B35" s="231" t="s">
        <v>3552</v>
      </c>
      <c r="C35" s="231" t="s">
        <v>3553</v>
      </c>
      <c r="D35" s="231" t="s">
        <v>4103</v>
      </c>
      <c r="E35" s="231" t="s">
        <v>1453</v>
      </c>
    </row>
    <row r="36" spans="1:5">
      <c r="A36" s="231" t="s">
        <v>3554</v>
      </c>
      <c r="B36" s="231" t="s">
        <v>3554</v>
      </c>
      <c r="C36" s="231" t="s">
        <v>3555</v>
      </c>
      <c r="D36" s="231" t="s">
        <v>4115</v>
      </c>
      <c r="E36" s="231" t="s">
        <v>1454</v>
      </c>
    </row>
    <row r="37" spans="1:5">
      <c r="A37" s="231" t="s">
        <v>3554</v>
      </c>
      <c r="B37" s="231" t="s">
        <v>3556</v>
      </c>
      <c r="C37" s="231" t="s">
        <v>3557</v>
      </c>
      <c r="D37" s="231" t="s">
        <v>4131</v>
      </c>
      <c r="E37" s="231" t="s">
        <v>1455</v>
      </c>
    </row>
    <row r="38" spans="1:5">
      <c r="A38" s="231" t="s">
        <v>3554</v>
      </c>
      <c r="B38" s="231" t="s">
        <v>3558</v>
      </c>
      <c r="C38" s="231" t="s">
        <v>3559</v>
      </c>
      <c r="D38" s="231" t="s">
        <v>4140</v>
      </c>
      <c r="E38" s="231" t="s">
        <v>1456</v>
      </c>
    </row>
    <row r="39" spans="1:5">
      <c r="A39" s="231" t="s">
        <v>3554</v>
      </c>
      <c r="B39" s="231" t="s">
        <v>3560</v>
      </c>
      <c r="C39" s="231" t="s">
        <v>3561</v>
      </c>
      <c r="D39" s="231" t="s">
        <v>1305</v>
      </c>
      <c r="E39" s="231" t="s">
        <v>1457</v>
      </c>
    </row>
    <row r="40" spans="1:5">
      <c r="A40" s="231" t="s">
        <v>3554</v>
      </c>
      <c r="B40" s="231" t="s">
        <v>3562</v>
      </c>
      <c r="C40" s="231" t="s">
        <v>3563</v>
      </c>
      <c r="D40" s="231" t="s">
        <v>1308</v>
      </c>
      <c r="E40" s="231" t="s">
        <v>1458</v>
      </c>
    </row>
    <row r="41" spans="1:5">
      <c r="A41" s="231" t="s">
        <v>3554</v>
      </c>
      <c r="B41" s="231" t="s">
        <v>3564</v>
      </c>
      <c r="C41" s="231" t="s">
        <v>3565</v>
      </c>
      <c r="D41" s="231" t="s">
        <v>1311</v>
      </c>
      <c r="E41" s="231" t="s">
        <v>1459</v>
      </c>
    </row>
    <row r="42" spans="1:5">
      <c r="A42" s="231" t="s">
        <v>3566</v>
      </c>
      <c r="B42" s="231" t="s">
        <v>3566</v>
      </c>
      <c r="C42" s="231" t="s">
        <v>3567</v>
      </c>
      <c r="D42" s="231" t="s">
        <v>1314</v>
      </c>
      <c r="E42" s="231" t="s">
        <v>1460</v>
      </c>
    </row>
    <row r="43" spans="1:5">
      <c r="A43" s="231" t="s">
        <v>3566</v>
      </c>
      <c r="B43" s="231" t="s">
        <v>3568</v>
      </c>
      <c r="C43" s="231" t="s">
        <v>3569</v>
      </c>
      <c r="D43" s="231" t="s">
        <v>1317</v>
      </c>
      <c r="E43" s="231" t="s">
        <v>1461</v>
      </c>
    </row>
    <row r="44" spans="1:5">
      <c r="A44" s="231" t="s">
        <v>3566</v>
      </c>
      <c r="B44" s="231" t="s">
        <v>3570</v>
      </c>
      <c r="C44" s="231" t="s">
        <v>3571</v>
      </c>
      <c r="D44" s="231" t="s">
        <v>1320</v>
      </c>
      <c r="E44" s="231" t="s">
        <v>1462</v>
      </c>
    </row>
    <row r="45" spans="1:5">
      <c r="A45" s="231" t="s">
        <v>3566</v>
      </c>
      <c r="B45" s="231" t="s">
        <v>3572</v>
      </c>
      <c r="C45" s="231" t="s">
        <v>3573</v>
      </c>
      <c r="D45" s="231" t="s">
        <v>1323</v>
      </c>
      <c r="E45" s="231" t="s">
        <v>1463</v>
      </c>
    </row>
    <row r="46" spans="1:5">
      <c r="A46" s="231" t="s">
        <v>3566</v>
      </c>
      <c r="B46" s="231" t="s">
        <v>3574</v>
      </c>
      <c r="C46" s="231" t="s">
        <v>3575</v>
      </c>
      <c r="D46" s="231" t="s">
        <v>1326</v>
      </c>
      <c r="E46" s="231" t="s">
        <v>1464</v>
      </c>
    </row>
    <row r="47" spans="1:5">
      <c r="A47" s="231" t="s">
        <v>3566</v>
      </c>
      <c r="B47" s="231" t="s">
        <v>3576</v>
      </c>
      <c r="C47" s="231" t="s">
        <v>3577</v>
      </c>
      <c r="D47" s="231" t="s">
        <v>1329</v>
      </c>
      <c r="E47" s="231" t="s">
        <v>1465</v>
      </c>
    </row>
    <row r="48" spans="1:5">
      <c r="A48" s="231" t="s">
        <v>3566</v>
      </c>
      <c r="B48" s="231" t="s">
        <v>3578</v>
      </c>
      <c r="C48" s="231" t="s">
        <v>3579</v>
      </c>
      <c r="D48" s="231" t="s">
        <v>1332</v>
      </c>
      <c r="E48" s="231" t="s">
        <v>1466</v>
      </c>
    </row>
    <row r="49" spans="1:5">
      <c r="A49" s="231" t="s">
        <v>3566</v>
      </c>
      <c r="B49" s="231" t="s">
        <v>3580</v>
      </c>
      <c r="C49" s="231" t="s">
        <v>3581</v>
      </c>
      <c r="D49" s="231" t="s">
        <v>1335</v>
      </c>
      <c r="E49" s="231" t="s">
        <v>1467</v>
      </c>
    </row>
    <row r="50" spans="1:5">
      <c r="A50" s="231" t="s">
        <v>3566</v>
      </c>
      <c r="B50" s="231" t="s">
        <v>3582</v>
      </c>
      <c r="C50" s="231" t="s">
        <v>3583</v>
      </c>
      <c r="D50" s="231" t="s">
        <v>1339</v>
      </c>
      <c r="E50" s="231" t="s">
        <v>1468</v>
      </c>
    </row>
    <row r="51" spans="1:5">
      <c r="A51" s="231" t="s">
        <v>3566</v>
      </c>
      <c r="B51" s="231" t="s">
        <v>3584</v>
      </c>
      <c r="C51" s="231" t="s">
        <v>3585</v>
      </c>
      <c r="D51" s="231" t="s">
        <v>1342</v>
      </c>
      <c r="E51" s="231" t="s">
        <v>1469</v>
      </c>
    </row>
    <row r="52" spans="1:5">
      <c r="A52" s="231" t="s">
        <v>3566</v>
      </c>
      <c r="B52" s="231" t="s">
        <v>3586</v>
      </c>
      <c r="C52" s="231" t="s">
        <v>3587</v>
      </c>
      <c r="D52" s="231" t="s">
        <v>1345</v>
      </c>
      <c r="E52" s="231" t="s">
        <v>1470</v>
      </c>
    </row>
    <row r="53" spans="1:5">
      <c r="A53" s="231" t="s">
        <v>3566</v>
      </c>
      <c r="B53" s="231" t="s">
        <v>3588</v>
      </c>
      <c r="C53" s="231" t="s">
        <v>3589</v>
      </c>
      <c r="D53" s="231" t="s">
        <v>1348</v>
      </c>
      <c r="E53" s="231" t="s">
        <v>1471</v>
      </c>
    </row>
    <row r="54" spans="1:5">
      <c r="A54" s="231" t="s">
        <v>3566</v>
      </c>
      <c r="B54" s="231" t="s">
        <v>3590</v>
      </c>
      <c r="C54" s="231" t="s">
        <v>3591</v>
      </c>
      <c r="D54" s="231" t="s">
        <v>1351</v>
      </c>
      <c r="E54" s="231" t="s">
        <v>1472</v>
      </c>
    </row>
    <row r="55" spans="1:5">
      <c r="A55" s="231" t="s">
        <v>3566</v>
      </c>
      <c r="B55" s="231" t="s">
        <v>3592</v>
      </c>
      <c r="C55" s="231" t="s">
        <v>3593</v>
      </c>
      <c r="D55" s="231" t="s">
        <v>1354</v>
      </c>
      <c r="E55" s="231" t="s">
        <v>1473</v>
      </c>
    </row>
    <row r="56" spans="1:5">
      <c r="A56" s="231" t="s">
        <v>3566</v>
      </c>
      <c r="B56" s="231" t="s">
        <v>3594</v>
      </c>
      <c r="C56" s="231" t="s">
        <v>3595</v>
      </c>
      <c r="D56" s="231" t="s">
        <v>1357</v>
      </c>
      <c r="E56" s="231" t="s">
        <v>1474</v>
      </c>
    </row>
    <row r="57" spans="1:5">
      <c r="A57" s="231" t="s">
        <v>3596</v>
      </c>
      <c r="B57" s="231" t="s">
        <v>3596</v>
      </c>
      <c r="C57" s="231" t="s">
        <v>3597</v>
      </c>
      <c r="D57" s="231" t="s">
        <v>1360</v>
      </c>
      <c r="E57" s="231" t="s">
        <v>1475</v>
      </c>
    </row>
    <row r="58" spans="1:5">
      <c r="A58" s="231" t="s">
        <v>3596</v>
      </c>
      <c r="B58" s="231" t="s">
        <v>3598</v>
      </c>
      <c r="C58" s="231" t="s">
        <v>3599</v>
      </c>
      <c r="D58" s="231" t="s">
        <v>1363</v>
      </c>
      <c r="E58" s="231" t="s">
        <v>1476</v>
      </c>
    </row>
    <row r="59" spans="1:5">
      <c r="A59" s="231" t="s">
        <v>3596</v>
      </c>
      <c r="B59" s="231" t="s">
        <v>3600</v>
      </c>
      <c r="C59" s="231" t="s">
        <v>3601</v>
      </c>
      <c r="D59" s="231" t="s">
        <v>1366</v>
      </c>
      <c r="E59" s="231" t="s">
        <v>1477</v>
      </c>
    </row>
    <row r="60" spans="1:5">
      <c r="A60" s="231" t="s">
        <v>3596</v>
      </c>
      <c r="B60" s="231" t="s">
        <v>3602</v>
      </c>
      <c r="C60" s="231" t="s">
        <v>3603</v>
      </c>
      <c r="D60" s="231" t="s">
        <v>1369</v>
      </c>
      <c r="E60" s="231" t="s">
        <v>1478</v>
      </c>
    </row>
    <row r="61" spans="1:5">
      <c r="A61" s="231" t="s">
        <v>3596</v>
      </c>
      <c r="B61" s="231" t="s">
        <v>3604</v>
      </c>
      <c r="C61" s="231" t="s">
        <v>3605</v>
      </c>
      <c r="D61" s="231" t="s">
        <v>1372</v>
      </c>
      <c r="E61" s="231" t="s">
        <v>1479</v>
      </c>
    </row>
    <row r="62" spans="1:5">
      <c r="A62" s="231" t="s">
        <v>3596</v>
      </c>
      <c r="B62" s="231" t="s">
        <v>3606</v>
      </c>
      <c r="C62" s="231" t="s">
        <v>3607</v>
      </c>
      <c r="D62" s="231" t="s">
        <v>1375</v>
      </c>
      <c r="E62" s="231" t="s">
        <v>1480</v>
      </c>
    </row>
    <row r="63" spans="1:5">
      <c r="A63" s="231" t="s">
        <v>3596</v>
      </c>
      <c r="B63" s="231" t="s">
        <v>3608</v>
      </c>
      <c r="C63" s="231" t="s">
        <v>3609</v>
      </c>
      <c r="D63" s="231" t="s">
        <v>1378</v>
      </c>
      <c r="E63" s="231" t="s">
        <v>1481</v>
      </c>
    </row>
    <row r="64" spans="1:5">
      <c r="A64" s="231" t="s">
        <v>3596</v>
      </c>
      <c r="B64" s="231" t="s">
        <v>3610</v>
      </c>
      <c r="C64" s="231" t="s">
        <v>3611</v>
      </c>
      <c r="D64" s="231" t="s">
        <v>1381</v>
      </c>
      <c r="E64" s="231" t="s">
        <v>1482</v>
      </c>
    </row>
    <row r="65" spans="1:5">
      <c r="A65" s="231" t="s">
        <v>3612</v>
      </c>
      <c r="B65" s="231" t="s">
        <v>3612</v>
      </c>
      <c r="C65" s="231" t="s">
        <v>3613</v>
      </c>
      <c r="D65" s="231" t="s">
        <v>1384</v>
      </c>
      <c r="E65" s="231" t="s">
        <v>1483</v>
      </c>
    </row>
    <row r="66" spans="1:5">
      <c r="A66" s="231" t="s">
        <v>3612</v>
      </c>
      <c r="B66" s="231" t="s">
        <v>3614</v>
      </c>
      <c r="C66" s="231" t="s">
        <v>3615</v>
      </c>
      <c r="D66" s="231" t="s">
        <v>1387</v>
      </c>
      <c r="E66" s="231" t="s">
        <v>1484</v>
      </c>
    </row>
    <row r="67" spans="1:5">
      <c r="A67" s="231" t="s">
        <v>3612</v>
      </c>
      <c r="B67" s="231" t="s">
        <v>3616</v>
      </c>
      <c r="C67" s="231" t="s">
        <v>3617</v>
      </c>
      <c r="D67" s="231" t="s">
        <v>1390</v>
      </c>
      <c r="E67" s="231" t="s">
        <v>1485</v>
      </c>
    </row>
    <row r="68" spans="1:5">
      <c r="A68" s="231" t="s">
        <v>3612</v>
      </c>
      <c r="B68" s="231" t="s">
        <v>3618</v>
      </c>
      <c r="C68" s="231" t="s">
        <v>3619</v>
      </c>
      <c r="D68" s="231" t="s">
        <v>1393</v>
      </c>
      <c r="E68" s="231" t="s">
        <v>1486</v>
      </c>
    </row>
    <row r="69" spans="1:5">
      <c r="A69" s="231" t="s">
        <v>3612</v>
      </c>
      <c r="B69" s="231" t="s">
        <v>3620</v>
      </c>
      <c r="C69" s="231" t="s">
        <v>3621</v>
      </c>
      <c r="D69" s="231" t="s">
        <v>1396</v>
      </c>
      <c r="E69" s="231" t="s">
        <v>1487</v>
      </c>
    </row>
    <row r="70" spans="1:5">
      <c r="A70" s="231" t="s">
        <v>3612</v>
      </c>
      <c r="B70" s="231" t="s">
        <v>3622</v>
      </c>
      <c r="C70" s="231" t="s">
        <v>3623</v>
      </c>
      <c r="D70" s="231" t="s">
        <v>1399</v>
      </c>
      <c r="E70" s="231" t="s">
        <v>1488</v>
      </c>
    </row>
    <row r="71" spans="1:5">
      <c r="A71" s="231" t="s">
        <v>3612</v>
      </c>
      <c r="B71" s="231" t="s">
        <v>3624</v>
      </c>
      <c r="C71" s="231" t="s">
        <v>3625</v>
      </c>
      <c r="D71" s="231" t="s">
        <v>1402</v>
      </c>
      <c r="E71" s="231" t="s">
        <v>1489</v>
      </c>
    </row>
    <row r="72" spans="1:5">
      <c r="A72" s="231" t="s">
        <v>3612</v>
      </c>
      <c r="B72" s="231" t="s">
        <v>3626</v>
      </c>
      <c r="C72" s="231" t="s">
        <v>3627</v>
      </c>
      <c r="D72" s="231" t="s">
        <v>1405</v>
      </c>
      <c r="E72" s="231" t="s">
        <v>1490</v>
      </c>
    </row>
    <row r="73" spans="1:5">
      <c r="A73" s="231" t="s">
        <v>3612</v>
      </c>
      <c r="B73" s="231" t="s">
        <v>3628</v>
      </c>
      <c r="C73" s="231" t="s">
        <v>3629</v>
      </c>
      <c r="D73" s="231" t="s">
        <v>1408</v>
      </c>
      <c r="E73" s="231" t="s">
        <v>1491</v>
      </c>
    </row>
    <row r="74" spans="1:5">
      <c r="A74" s="231" t="s">
        <v>3630</v>
      </c>
      <c r="B74" s="231" t="s">
        <v>3630</v>
      </c>
      <c r="C74" s="231" t="s">
        <v>3631</v>
      </c>
      <c r="D74" s="231" t="s">
        <v>1411</v>
      </c>
      <c r="E74" s="231" t="s">
        <v>1492</v>
      </c>
    </row>
    <row r="75" spans="1:5">
      <c r="A75" s="231" t="s">
        <v>3630</v>
      </c>
      <c r="B75" s="231" t="s">
        <v>3632</v>
      </c>
      <c r="C75" s="231" t="s">
        <v>3633</v>
      </c>
      <c r="D75" s="231" t="s">
        <v>1414</v>
      </c>
      <c r="E75" s="231" t="s">
        <v>1493</v>
      </c>
    </row>
    <row r="76" spans="1:5">
      <c r="A76" s="231" t="s">
        <v>3630</v>
      </c>
      <c r="B76" s="231" t="s">
        <v>3634</v>
      </c>
      <c r="C76" s="231" t="s">
        <v>3635</v>
      </c>
      <c r="D76" s="231" t="s">
        <v>1417</v>
      </c>
      <c r="E76" s="231" t="s">
        <v>1494</v>
      </c>
    </row>
    <row r="77" spans="1:5">
      <c r="A77" s="231" t="s">
        <v>3630</v>
      </c>
      <c r="B77" s="231" t="s">
        <v>3636</v>
      </c>
      <c r="C77" s="231" t="s">
        <v>3637</v>
      </c>
    </row>
    <row r="78" spans="1:5">
      <c r="A78" s="231" t="s">
        <v>3630</v>
      </c>
      <c r="B78" s="231" t="s">
        <v>3638</v>
      </c>
      <c r="C78" s="231" t="s">
        <v>3639</v>
      </c>
    </row>
    <row r="79" spans="1:5">
      <c r="A79" s="231" t="s">
        <v>3630</v>
      </c>
      <c r="B79" s="231" t="s">
        <v>3640</v>
      </c>
      <c r="C79" s="231" t="s">
        <v>3641</v>
      </c>
    </row>
    <row r="80" spans="1:5">
      <c r="A80" s="231" t="s">
        <v>3630</v>
      </c>
      <c r="B80" s="231" t="s">
        <v>3642</v>
      </c>
      <c r="C80" s="231" t="s">
        <v>3643</v>
      </c>
    </row>
    <row r="81" spans="1:3">
      <c r="A81" s="231" t="s">
        <v>3630</v>
      </c>
      <c r="B81" s="231" t="s">
        <v>3644</v>
      </c>
      <c r="C81" s="231" t="s">
        <v>3645</v>
      </c>
    </row>
    <row r="82" spans="1:3">
      <c r="A82" s="231" t="s">
        <v>3630</v>
      </c>
      <c r="B82" s="231" t="s">
        <v>3646</v>
      </c>
      <c r="C82" s="231" t="s">
        <v>3647</v>
      </c>
    </row>
    <row r="83" spans="1:3">
      <c r="A83" s="231" t="s">
        <v>3630</v>
      </c>
      <c r="B83" s="231" t="s">
        <v>3648</v>
      </c>
      <c r="C83" s="231" t="s">
        <v>3649</v>
      </c>
    </row>
    <row r="84" spans="1:3">
      <c r="A84" s="231" t="s">
        <v>3650</v>
      </c>
      <c r="B84" s="231" t="s">
        <v>3650</v>
      </c>
      <c r="C84" s="231" t="s">
        <v>3651</v>
      </c>
    </row>
    <row r="85" spans="1:3">
      <c r="A85" s="231" t="s">
        <v>3650</v>
      </c>
      <c r="B85" s="231" t="s">
        <v>3652</v>
      </c>
      <c r="C85" s="231" t="s">
        <v>3653</v>
      </c>
    </row>
    <row r="86" spans="1:3">
      <c r="A86" s="231" t="s">
        <v>3650</v>
      </c>
      <c r="B86" s="231" t="s">
        <v>3654</v>
      </c>
      <c r="C86" s="231" t="s">
        <v>3655</v>
      </c>
    </row>
    <row r="87" spans="1:3">
      <c r="A87" s="231" t="s">
        <v>3650</v>
      </c>
      <c r="B87" s="231" t="s">
        <v>3656</v>
      </c>
      <c r="C87" s="231" t="s">
        <v>3657</v>
      </c>
    </row>
    <row r="88" spans="1:3">
      <c r="A88" s="231" t="s">
        <v>3650</v>
      </c>
      <c r="B88" s="231" t="s">
        <v>3658</v>
      </c>
      <c r="C88" s="231" t="s">
        <v>3659</v>
      </c>
    </row>
    <row r="89" spans="1:3">
      <c r="A89" s="231" t="s">
        <v>3660</v>
      </c>
      <c r="B89" s="231" t="s">
        <v>3660</v>
      </c>
      <c r="C89" s="231" t="s">
        <v>3661</v>
      </c>
    </row>
    <row r="90" spans="1:3">
      <c r="A90" s="231" t="s">
        <v>3660</v>
      </c>
      <c r="B90" s="231" t="s">
        <v>3662</v>
      </c>
      <c r="C90" s="231" t="s">
        <v>3663</v>
      </c>
    </row>
    <row r="91" spans="1:3">
      <c r="A91" s="231" t="s">
        <v>3660</v>
      </c>
      <c r="B91" s="231" t="s">
        <v>3664</v>
      </c>
      <c r="C91" s="231" t="s">
        <v>3665</v>
      </c>
    </row>
    <row r="92" spans="1:3">
      <c r="A92" s="231" t="s">
        <v>3660</v>
      </c>
      <c r="B92" s="231" t="s">
        <v>3666</v>
      </c>
      <c r="C92" s="231" t="s">
        <v>3667</v>
      </c>
    </row>
    <row r="93" spans="1:3">
      <c r="A93" s="231" t="s">
        <v>3660</v>
      </c>
      <c r="B93" s="231" t="s">
        <v>3668</v>
      </c>
      <c r="C93" s="231" t="s">
        <v>3669</v>
      </c>
    </row>
    <row r="94" spans="1:3">
      <c r="A94" s="231" t="s">
        <v>3660</v>
      </c>
      <c r="B94" s="231" t="s">
        <v>3670</v>
      </c>
      <c r="C94" s="231" t="s">
        <v>3671</v>
      </c>
    </row>
    <row r="95" spans="1:3">
      <c r="A95" s="231" t="s">
        <v>3660</v>
      </c>
      <c r="B95" s="231" t="s">
        <v>3672</v>
      </c>
      <c r="C95" s="231" t="s">
        <v>3673</v>
      </c>
    </row>
    <row r="96" spans="1:3">
      <c r="A96" s="231" t="s">
        <v>3660</v>
      </c>
      <c r="B96" s="231" t="s">
        <v>3674</v>
      </c>
      <c r="C96" s="231" t="s">
        <v>3675</v>
      </c>
    </row>
    <row r="97" spans="1:3">
      <c r="A97" s="231" t="s">
        <v>3660</v>
      </c>
      <c r="B97" s="231" t="s">
        <v>3676</v>
      </c>
      <c r="C97" s="231" t="s">
        <v>3677</v>
      </c>
    </row>
    <row r="98" spans="1:3">
      <c r="A98" s="231" t="s">
        <v>3660</v>
      </c>
      <c r="B98" s="231" t="s">
        <v>3678</v>
      </c>
      <c r="C98" s="231" t="s">
        <v>3679</v>
      </c>
    </row>
    <row r="99" spans="1:3">
      <c r="A99" s="231" t="s">
        <v>3660</v>
      </c>
      <c r="B99" s="231" t="s">
        <v>3680</v>
      </c>
      <c r="C99" s="231" t="s">
        <v>3681</v>
      </c>
    </row>
    <row r="100" spans="1:3">
      <c r="A100" s="231" t="s">
        <v>3660</v>
      </c>
      <c r="B100" s="231" t="s">
        <v>3682</v>
      </c>
      <c r="C100" s="231" t="s">
        <v>3683</v>
      </c>
    </row>
    <row r="101" spans="1:3">
      <c r="A101" s="231" t="s">
        <v>3660</v>
      </c>
      <c r="B101" s="231" t="s">
        <v>3684</v>
      </c>
      <c r="C101" s="231" t="s">
        <v>3685</v>
      </c>
    </row>
    <row r="102" spans="1:3">
      <c r="A102" s="231" t="s">
        <v>3660</v>
      </c>
      <c r="B102" s="231" t="s">
        <v>3686</v>
      </c>
      <c r="C102" s="231" t="s">
        <v>3687</v>
      </c>
    </row>
    <row r="103" spans="1:3">
      <c r="A103" s="231" t="s">
        <v>3660</v>
      </c>
      <c r="B103" s="231" t="s">
        <v>3688</v>
      </c>
      <c r="C103" s="231" t="s">
        <v>3689</v>
      </c>
    </row>
    <row r="104" spans="1:3">
      <c r="A104" s="231" t="s">
        <v>3690</v>
      </c>
      <c r="B104" s="231" t="s">
        <v>3690</v>
      </c>
      <c r="C104" s="231" t="s">
        <v>3691</v>
      </c>
    </row>
    <row r="105" spans="1:3">
      <c r="A105" s="231" t="s">
        <v>3690</v>
      </c>
      <c r="B105" s="231" t="s">
        <v>3692</v>
      </c>
      <c r="C105" s="231" t="s">
        <v>3693</v>
      </c>
    </row>
    <row r="106" spans="1:3">
      <c r="A106" s="231" t="s">
        <v>3690</v>
      </c>
      <c r="B106" s="231" t="s">
        <v>3694</v>
      </c>
      <c r="C106" s="231" t="s">
        <v>3695</v>
      </c>
    </row>
    <row r="107" spans="1:3">
      <c r="A107" s="231" t="s">
        <v>3690</v>
      </c>
      <c r="B107" s="231" t="s">
        <v>3696</v>
      </c>
      <c r="C107" s="231" t="s">
        <v>3697</v>
      </c>
    </row>
    <row r="108" spans="1:3">
      <c r="A108" s="231" t="s">
        <v>3698</v>
      </c>
      <c r="B108" s="231" t="s">
        <v>3698</v>
      </c>
      <c r="C108" s="231" t="s">
        <v>3699</v>
      </c>
    </row>
    <row r="109" spans="1:3">
      <c r="A109" s="231" t="s">
        <v>3698</v>
      </c>
      <c r="B109" s="231" t="s">
        <v>3700</v>
      </c>
      <c r="C109" s="231" t="s">
        <v>3701</v>
      </c>
    </row>
    <row r="110" spans="1:3">
      <c r="A110" s="231" t="s">
        <v>3698</v>
      </c>
      <c r="B110" s="231" t="s">
        <v>3702</v>
      </c>
      <c r="C110" s="231" t="s">
        <v>3703</v>
      </c>
    </row>
    <row r="111" spans="1:3">
      <c r="A111" s="231" t="s">
        <v>3698</v>
      </c>
      <c r="B111" s="231" t="s">
        <v>3704</v>
      </c>
      <c r="C111" s="231" t="s">
        <v>3705</v>
      </c>
    </row>
    <row r="112" spans="1:3">
      <c r="A112" s="231" t="s">
        <v>3698</v>
      </c>
      <c r="B112" s="231" t="s">
        <v>3706</v>
      </c>
      <c r="C112" s="231" t="s">
        <v>3707</v>
      </c>
    </row>
    <row r="113" spans="1:3">
      <c r="A113" s="231" t="s">
        <v>3698</v>
      </c>
      <c r="B113" s="231" t="s">
        <v>3708</v>
      </c>
      <c r="C113" s="231" t="s">
        <v>3709</v>
      </c>
    </row>
    <row r="114" spans="1:3">
      <c r="A114" s="231" t="s">
        <v>3698</v>
      </c>
      <c r="B114" s="231" t="s">
        <v>3710</v>
      </c>
      <c r="C114" s="231" t="s">
        <v>3711</v>
      </c>
    </row>
    <row r="115" spans="1:3">
      <c r="A115" s="231" t="s">
        <v>3698</v>
      </c>
      <c r="B115" s="231" t="s">
        <v>3712</v>
      </c>
      <c r="C115" s="231" t="s">
        <v>3713</v>
      </c>
    </row>
    <row r="116" spans="1:3">
      <c r="A116" s="231" t="s">
        <v>3698</v>
      </c>
      <c r="B116" s="231" t="s">
        <v>3714</v>
      </c>
      <c r="C116" s="231" t="s">
        <v>3715</v>
      </c>
    </row>
    <row r="117" spans="1:3">
      <c r="A117" s="231" t="s">
        <v>3716</v>
      </c>
      <c r="B117" s="231" t="s">
        <v>3716</v>
      </c>
      <c r="C117" s="231" t="s">
        <v>3717</v>
      </c>
    </row>
    <row r="118" spans="1:3">
      <c r="A118" s="231" t="s">
        <v>3716</v>
      </c>
      <c r="B118" s="231" t="s">
        <v>3718</v>
      </c>
      <c r="C118" s="231" t="s">
        <v>3719</v>
      </c>
    </row>
    <row r="119" spans="1:3">
      <c r="A119" s="231" t="s">
        <v>3716</v>
      </c>
      <c r="B119" s="231" t="s">
        <v>3720</v>
      </c>
      <c r="C119" s="231" t="s">
        <v>3721</v>
      </c>
    </row>
    <row r="120" spans="1:3">
      <c r="A120" s="231" t="s">
        <v>3716</v>
      </c>
      <c r="B120" s="231" t="s">
        <v>3722</v>
      </c>
      <c r="C120" s="231" t="s">
        <v>3723</v>
      </c>
    </row>
    <row r="121" spans="1:3">
      <c r="A121" s="231" t="s">
        <v>3716</v>
      </c>
      <c r="B121" s="231" t="s">
        <v>3724</v>
      </c>
      <c r="C121" s="231" t="s">
        <v>3725</v>
      </c>
    </row>
    <row r="122" spans="1:3">
      <c r="A122" s="231" t="s">
        <v>3716</v>
      </c>
      <c r="B122" s="231" t="s">
        <v>3726</v>
      </c>
      <c r="C122" s="231" t="s">
        <v>3727</v>
      </c>
    </row>
    <row r="123" spans="1:3">
      <c r="A123" s="231" t="s">
        <v>3728</v>
      </c>
      <c r="B123" s="231" t="s">
        <v>3728</v>
      </c>
      <c r="C123" s="231" t="s">
        <v>3729</v>
      </c>
    </row>
    <row r="124" spans="1:3">
      <c r="A124" s="231" t="s">
        <v>3728</v>
      </c>
      <c r="B124" s="231" t="s">
        <v>3730</v>
      </c>
      <c r="C124" s="231" t="s">
        <v>3731</v>
      </c>
    </row>
    <row r="125" spans="1:3">
      <c r="A125" s="231" t="s">
        <v>3728</v>
      </c>
      <c r="B125" s="231" t="s">
        <v>3732</v>
      </c>
      <c r="C125" s="231" t="s">
        <v>3733</v>
      </c>
    </row>
    <row r="126" spans="1:3">
      <c r="A126" s="231" t="s">
        <v>3728</v>
      </c>
      <c r="B126" s="231" t="s">
        <v>3734</v>
      </c>
      <c r="C126" s="231" t="s">
        <v>3735</v>
      </c>
    </row>
    <row r="127" spans="1:3">
      <c r="A127" s="231" t="s">
        <v>3728</v>
      </c>
      <c r="B127" s="231" t="s">
        <v>3736</v>
      </c>
      <c r="C127" s="231" t="s">
        <v>3737</v>
      </c>
    </row>
    <row r="128" spans="1:3">
      <c r="A128" s="231" t="s">
        <v>3728</v>
      </c>
      <c r="B128" s="231" t="s">
        <v>3738</v>
      </c>
      <c r="C128" s="231" t="s">
        <v>3739</v>
      </c>
    </row>
    <row r="129" spans="1:3">
      <c r="A129" s="231" t="s">
        <v>3728</v>
      </c>
      <c r="B129" s="231" t="s">
        <v>3740</v>
      </c>
      <c r="C129" s="231" t="s">
        <v>3741</v>
      </c>
    </row>
    <row r="130" spans="1:3">
      <c r="A130" s="231" t="s">
        <v>3728</v>
      </c>
      <c r="B130" s="231" t="s">
        <v>3742</v>
      </c>
      <c r="C130" s="231" t="s">
        <v>3743</v>
      </c>
    </row>
    <row r="131" spans="1:3">
      <c r="A131" s="231" t="s">
        <v>3728</v>
      </c>
      <c r="B131" s="231" t="s">
        <v>3744</v>
      </c>
      <c r="C131" s="231" t="s">
        <v>3745</v>
      </c>
    </row>
    <row r="132" spans="1:3">
      <c r="A132" s="231" t="s">
        <v>3728</v>
      </c>
      <c r="B132" s="231" t="s">
        <v>3746</v>
      </c>
      <c r="C132" s="231" t="s">
        <v>3747</v>
      </c>
    </row>
    <row r="133" spans="1:3">
      <c r="A133" s="231" t="s">
        <v>3728</v>
      </c>
      <c r="B133" s="231" t="s">
        <v>3748</v>
      </c>
      <c r="C133" s="231" t="s">
        <v>3749</v>
      </c>
    </row>
    <row r="134" spans="1:3">
      <c r="A134" s="231" t="s">
        <v>3728</v>
      </c>
      <c r="B134" s="231" t="s">
        <v>3750</v>
      </c>
      <c r="C134" s="231" t="s">
        <v>3751</v>
      </c>
    </row>
    <row r="135" spans="1:3">
      <c r="A135" s="231" t="s">
        <v>3752</v>
      </c>
      <c r="B135" s="231" t="s">
        <v>3752</v>
      </c>
      <c r="C135" s="231" t="s">
        <v>3753</v>
      </c>
    </row>
    <row r="136" spans="1:3">
      <c r="A136" s="231" t="s">
        <v>3754</v>
      </c>
      <c r="B136" s="231" t="s">
        <v>3754</v>
      </c>
      <c r="C136" s="231" t="s">
        <v>3755</v>
      </c>
    </row>
    <row r="137" spans="1:3">
      <c r="A137" s="231" t="s">
        <v>3754</v>
      </c>
      <c r="B137" s="231" t="s">
        <v>3756</v>
      </c>
      <c r="C137" s="231" t="s">
        <v>3757</v>
      </c>
    </row>
    <row r="138" spans="1:3">
      <c r="A138" s="231" t="s">
        <v>3754</v>
      </c>
      <c r="B138" s="231" t="s">
        <v>3758</v>
      </c>
      <c r="C138" s="231" t="s">
        <v>3759</v>
      </c>
    </row>
    <row r="139" spans="1:3">
      <c r="A139" s="231" t="s">
        <v>3754</v>
      </c>
      <c r="B139" s="231" t="s">
        <v>3760</v>
      </c>
      <c r="C139" s="231" t="s">
        <v>3761</v>
      </c>
    </row>
    <row r="140" spans="1:3">
      <c r="A140" s="231" t="s">
        <v>3762</v>
      </c>
      <c r="B140" s="231" t="s">
        <v>3764</v>
      </c>
      <c r="C140" s="231" t="s">
        <v>3765</v>
      </c>
    </row>
    <row r="141" spans="1:3">
      <c r="A141" s="231" t="s">
        <v>3762</v>
      </c>
      <c r="B141" s="231" t="s">
        <v>3762</v>
      </c>
      <c r="C141" s="231" t="s">
        <v>3763</v>
      </c>
    </row>
    <row r="142" spans="1:3">
      <c r="A142" s="231" t="s">
        <v>3762</v>
      </c>
      <c r="B142" s="231" t="s">
        <v>3766</v>
      </c>
      <c r="C142" s="231" t="s">
        <v>3767</v>
      </c>
    </row>
    <row r="143" spans="1:3">
      <c r="A143" s="231" t="s">
        <v>3762</v>
      </c>
      <c r="B143" s="231" t="s">
        <v>3768</v>
      </c>
      <c r="C143" s="231" t="s">
        <v>3769</v>
      </c>
    </row>
    <row r="144" spans="1:3">
      <c r="A144" s="231" t="s">
        <v>3762</v>
      </c>
      <c r="B144" s="231" t="s">
        <v>3770</v>
      </c>
      <c r="C144" s="231" t="s">
        <v>3771</v>
      </c>
    </row>
    <row r="145" spans="1:3">
      <c r="A145" s="231" t="s">
        <v>3762</v>
      </c>
      <c r="B145" s="231" t="s">
        <v>3772</v>
      </c>
      <c r="C145" s="231" t="s">
        <v>3773</v>
      </c>
    </row>
    <row r="146" spans="1:3">
      <c r="A146" s="231" t="s">
        <v>3762</v>
      </c>
      <c r="B146" s="231" t="s">
        <v>3774</v>
      </c>
      <c r="C146" s="231" t="s">
        <v>3775</v>
      </c>
    </row>
    <row r="147" spans="1:3">
      <c r="A147" s="231" t="s">
        <v>3762</v>
      </c>
      <c r="B147" s="231" t="s">
        <v>3776</v>
      </c>
      <c r="C147" s="231" t="s">
        <v>3777</v>
      </c>
    </row>
    <row r="148" spans="1:3">
      <c r="A148" s="231" t="s">
        <v>3762</v>
      </c>
      <c r="B148" s="231" t="s">
        <v>3778</v>
      </c>
      <c r="C148" s="231" t="s">
        <v>3779</v>
      </c>
    </row>
    <row r="149" spans="1:3">
      <c r="A149" s="231" t="s">
        <v>3762</v>
      </c>
      <c r="B149" s="231" t="s">
        <v>3780</v>
      </c>
      <c r="C149" s="231" t="s">
        <v>3781</v>
      </c>
    </row>
    <row r="150" spans="1:3">
      <c r="A150" s="231" t="s">
        <v>3762</v>
      </c>
      <c r="B150" s="231" t="s">
        <v>3782</v>
      </c>
      <c r="C150" s="231" t="s">
        <v>3783</v>
      </c>
    </row>
    <row r="151" spans="1:3">
      <c r="A151" s="231" t="s">
        <v>3762</v>
      </c>
      <c r="B151" s="231" t="s">
        <v>3784</v>
      </c>
      <c r="C151" s="231" t="s">
        <v>3785</v>
      </c>
    </row>
    <row r="152" spans="1:3">
      <c r="A152" s="231" t="s">
        <v>3762</v>
      </c>
      <c r="B152" s="231" t="s">
        <v>3786</v>
      </c>
      <c r="C152" s="231" t="s">
        <v>3787</v>
      </c>
    </row>
    <row r="153" spans="1:3">
      <c r="A153" s="231" t="s">
        <v>3762</v>
      </c>
      <c r="B153" s="231" t="s">
        <v>3788</v>
      </c>
      <c r="C153" s="231" t="s">
        <v>3789</v>
      </c>
    </row>
    <row r="154" spans="1:3">
      <c r="A154" s="231" t="s">
        <v>3762</v>
      </c>
      <c r="B154" s="231" t="s">
        <v>3790</v>
      </c>
      <c r="C154" s="231" t="s">
        <v>3791</v>
      </c>
    </row>
    <row r="155" spans="1:3">
      <c r="A155" s="231" t="s">
        <v>3792</v>
      </c>
      <c r="B155" s="231" t="s">
        <v>3792</v>
      </c>
      <c r="C155" s="231" t="s">
        <v>3793</v>
      </c>
    </row>
    <row r="156" spans="1:3">
      <c r="A156" s="231" t="s">
        <v>3792</v>
      </c>
      <c r="B156" s="231" t="s">
        <v>3794</v>
      </c>
      <c r="C156" s="231" t="s">
        <v>3795</v>
      </c>
    </row>
    <row r="157" spans="1:3">
      <c r="A157" s="231" t="s">
        <v>3792</v>
      </c>
      <c r="B157" s="231" t="s">
        <v>3796</v>
      </c>
      <c r="C157" s="231" t="s">
        <v>3797</v>
      </c>
    </row>
    <row r="158" spans="1:3">
      <c r="A158" s="231" t="s">
        <v>3792</v>
      </c>
      <c r="B158" s="231" t="s">
        <v>3798</v>
      </c>
      <c r="C158" s="231" t="s">
        <v>3799</v>
      </c>
    </row>
    <row r="159" spans="1:3">
      <c r="A159" s="231" t="s">
        <v>3792</v>
      </c>
      <c r="B159" s="231" t="s">
        <v>3800</v>
      </c>
      <c r="C159" s="231" t="s">
        <v>3801</v>
      </c>
    </row>
    <row r="160" spans="1:3">
      <c r="A160" s="231" t="s">
        <v>3792</v>
      </c>
      <c r="B160" s="231" t="s">
        <v>3802</v>
      </c>
      <c r="C160" s="231" t="s">
        <v>3803</v>
      </c>
    </row>
    <row r="161" spans="1:3">
      <c r="A161" s="231" t="s">
        <v>3792</v>
      </c>
      <c r="B161" s="231" t="s">
        <v>3804</v>
      </c>
      <c r="C161" s="231" t="s">
        <v>3805</v>
      </c>
    </row>
    <row r="162" spans="1:3">
      <c r="A162" s="231" t="s">
        <v>3792</v>
      </c>
      <c r="B162" s="231" t="s">
        <v>3806</v>
      </c>
      <c r="C162" s="231" t="s">
        <v>3807</v>
      </c>
    </row>
    <row r="163" spans="1:3">
      <c r="A163" s="231" t="s">
        <v>3792</v>
      </c>
      <c r="B163" s="231" t="s">
        <v>3808</v>
      </c>
      <c r="C163" s="231" t="s">
        <v>3809</v>
      </c>
    </row>
    <row r="164" spans="1:3">
      <c r="A164" s="231" t="s">
        <v>3792</v>
      </c>
      <c r="B164" s="231" t="s">
        <v>3810</v>
      </c>
      <c r="C164" s="231" t="s">
        <v>3811</v>
      </c>
    </row>
    <row r="165" spans="1:3">
      <c r="A165" s="231" t="s">
        <v>3792</v>
      </c>
      <c r="B165" s="231" t="s">
        <v>3812</v>
      </c>
      <c r="C165" s="231" t="s">
        <v>3813</v>
      </c>
    </row>
    <row r="166" spans="1:3">
      <c r="A166" s="231" t="s">
        <v>3814</v>
      </c>
      <c r="B166" s="231" t="s">
        <v>3814</v>
      </c>
      <c r="C166" s="231" t="s">
        <v>3815</v>
      </c>
    </row>
    <row r="167" spans="1:3">
      <c r="A167" s="231" t="s">
        <v>3814</v>
      </c>
      <c r="B167" s="231" t="s">
        <v>3816</v>
      </c>
      <c r="C167" s="231" t="s">
        <v>3817</v>
      </c>
    </row>
    <row r="168" spans="1:3">
      <c r="A168" s="231" t="s">
        <v>3814</v>
      </c>
      <c r="B168" s="231" t="s">
        <v>3818</v>
      </c>
      <c r="C168" s="231" t="s">
        <v>3819</v>
      </c>
    </row>
    <row r="169" spans="1:3">
      <c r="A169" s="231" t="s">
        <v>3814</v>
      </c>
      <c r="B169" s="231" t="s">
        <v>3820</v>
      </c>
      <c r="C169" s="231" t="s">
        <v>3821</v>
      </c>
    </row>
    <row r="170" spans="1:3">
      <c r="A170" s="231" t="s">
        <v>3814</v>
      </c>
      <c r="B170" s="231" t="s">
        <v>3822</v>
      </c>
      <c r="C170" s="231" t="s">
        <v>3823</v>
      </c>
    </row>
    <row r="171" spans="1:3">
      <c r="A171" s="231" t="s">
        <v>3814</v>
      </c>
      <c r="B171" s="231" t="s">
        <v>3824</v>
      </c>
      <c r="C171" s="231" t="s">
        <v>3825</v>
      </c>
    </row>
    <row r="172" spans="1:3">
      <c r="A172" s="231" t="s">
        <v>3814</v>
      </c>
      <c r="B172" s="231" t="s">
        <v>3826</v>
      </c>
      <c r="C172" s="231" t="s">
        <v>3827</v>
      </c>
    </row>
    <row r="173" spans="1:3">
      <c r="A173" s="231" t="s">
        <v>3814</v>
      </c>
      <c r="B173" s="231" t="s">
        <v>3828</v>
      </c>
      <c r="C173" s="231" t="s">
        <v>3829</v>
      </c>
    </row>
    <row r="174" spans="1:3">
      <c r="A174" s="231" t="s">
        <v>3814</v>
      </c>
      <c r="B174" s="231" t="s">
        <v>3830</v>
      </c>
      <c r="C174" s="231" t="s">
        <v>3831</v>
      </c>
    </row>
    <row r="175" spans="1:3">
      <c r="A175" s="231" t="s">
        <v>3814</v>
      </c>
      <c r="B175" s="231" t="s">
        <v>3832</v>
      </c>
      <c r="C175" s="231" t="s">
        <v>3833</v>
      </c>
    </row>
    <row r="176" spans="1:3">
      <c r="A176" s="231" t="s">
        <v>3814</v>
      </c>
      <c r="B176" s="231" t="s">
        <v>3834</v>
      </c>
      <c r="C176" s="231" t="s">
        <v>3835</v>
      </c>
    </row>
    <row r="177" spans="1:3">
      <c r="A177" s="231" t="s">
        <v>3814</v>
      </c>
      <c r="B177" s="231" t="s">
        <v>3836</v>
      </c>
      <c r="C177" s="231" t="s">
        <v>3837</v>
      </c>
    </row>
    <row r="178" spans="1:3">
      <c r="A178" s="231" t="s">
        <v>3814</v>
      </c>
      <c r="B178" s="231" t="s">
        <v>3838</v>
      </c>
      <c r="C178" s="231" t="s">
        <v>3839</v>
      </c>
    </row>
    <row r="179" spans="1:3">
      <c r="A179" s="231" t="s">
        <v>3814</v>
      </c>
      <c r="B179" s="231" t="s">
        <v>3840</v>
      </c>
      <c r="C179" s="231" t="s">
        <v>3841</v>
      </c>
    </row>
    <row r="180" spans="1:3">
      <c r="A180" s="231" t="s">
        <v>3814</v>
      </c>
      <c r="B180" s="231" t="s">
        <v>3842</v>
      </c>
      <c r="C180" s="231" t="s">
        <v>3843</v>
      </c>
    </row>
    <row r="181" spans="1:3">
      <c r="A181" s="231" t="s">
        <v>3814</v>
      </c>
      <c r="B181" s="231" t="s">
        <v>3844</v>
      </c>
      <c r="C181" s="231" t="s">
        <v>3845</v>
      </c>
    </row>
    <row r="182" spans="1:3">
      <c r="A182" s="231" t="s">
        <v>3814</v>
      </c>
      <c r="B182" s="231" t="s">
        <v>3846</v>
      </c>
      <c r="C182" s="231" t="s">
        <v>3847</v>
      </c>
    </row>
    <row r="183" spans="1:3">
      <c r="A183" s="231" t="s">
        <v>3848</v>
      </c>
      <c r="B183" s="231" t="s">
        <v>3848</v>
      </c>
      <c r="C183" s="231" t="s">
        <v>3849</v>
      </c>
    </row>
    <row r="184" spans="1:3">
      <c r="A184" s="231" t="s">
        <v>3848</v>
      </c>
      <c r="B184" s="231" t="s">
        <v>3850</v>
      </c>
      <c r="C184" s="231" t="s">
        <v>3851</v>
      </c>
    </row>
    <row r="185" spans="1:3">
      <c r="A185" s="231" t="s">
        <v>3848</v>
      </c>
      <c r="B185" s="231" t="s">
        <v>3852</v>
      </c>
      <c r="C185" s="231" t="s">
        <v>3853</v>
      </c>
    </row>
    <row r="186" spans="1:3">
      <c r="A186" s="231" t="s">
        <v>3848</v>
      </c>
      <c r="B186" s="231" t="s">
        <v>3854</v>
      </c>
      <c r="C186" s="231" t="s">
        <v>3855</v>
      </c>
    </row>
    <row r="187" spans="1:3">
      <c r="A187" s="231" t="s">
        <v>3856</v>
      </c>
      <c r="B187" s="231" t="s">
        <v>3856</v>
      </c>
      <c r="C187" s="231" t="s">
        <v>3857</v>
      </c>
    </row>
    <row r="188" spans="1:3">
      <c r="A188" s="231" t="s">
        <v>3856</v>
      </c>
      <c r="B188" s="231" t="s">
        <v>3858</v>
      </c>
      <c r="C188" s="231" t="s">
        <v>3859</v>
      </c>
    </row>
    <row r="189" spans="1:3">
      <c r="A189" s="231" t="s">
        <v>3856</v>
      </c>
      <c r="B189" s="231" t="s">
        <v>3860</v>
      </c>
      <c r="C189" s="231" t="s">
        <v>3861</v>
      </c>
    </row>
    <row r="190" spans="1:3">
      <c r="A190" s="231" t="s">
        <v>3856</v>
      </c>
      <c r="B190" s="231" t="s">
        <v>3862</v>
      </c>
      <c r="C190" s="231" t="s">
        <v>3863</v>
      </c>
    </row>
    <row r="191" spans="1:3">
      <c r="A191" s="231" t="s">
        <v>3856</v>
      </c>
      <c r="B191" s="231" t="s">
        <v>3864</v>
      </c>
      <c r="C191" s="231" t="s">
        <v>3865</v>
      </c>
    </row>
    <row r="192" spans="1:3">
      <c r="A192" s="231" t="s">
        <v>3856</v>
      </c>
      <c r="B192" s="231" t="s">
        <v>3866</v>
      </c>
      <c r="C192" s="231" t="s">
        <v>3867</v>
      </c>
    </row>
    <row r="193" spans="1:3">
      <c r="A193" s="231" t="s">
        <v>3856</v>
      </c>
      <c r="B193" s="231" t="s">
        <v>3832</v>
      </c>
      <c r="C193" s="231" t="s">
        <v>3868</v>
      </c>
    </row>
    <row r="194" spans="1:3">
      <c r="A194" s="231" t="s">
        <v>3856</v>
      </c>
      <c r="B194" s="231" t="s">
        <v>3869</v>
      </c>
      <c r="C194" s="231" t="s">
        <v>3870</v>
      </c>
    </row>
    <row r="195" spans="1:3">
      <c r="A195" s="231" t="s">
        <v>3856</v>
      </c>
      <c r="B195" s="231" t="s">
        <v>3871</v>
      </c>
      <c r="C195" s="231" t="s">
        <v>3872</v>
      </c>
    </row>
    <row r="196" spans="1:3">
      <c r="A196" s="231" t="s">
        <v>3856</v>
      </c>
      <c r="B196" s="231" t="s">
        <v>3873</v>
      </c>
      <c r="C196" s="231" t="s">
        <v>3874</v>
      </c>
    </row>
    <row r="197" spans="1:3">
      <c r="A197" s="231" t="s">
        <v>3856</v>
      </c>
      <c r="B197" s="231" t="s">
        <v>3656</v>
      </c>
      <c r="C197" s="231" t="s">
        <v>3875</v>
      </c>
    </row>
    <row r="198" spans="1:3">
      <c r="A198" s="231" t="s">
        <v>3856</v>
      </c>
      <c r="B198" s="231" t="s">
        <v>3876</v>
      </c>
      <c r="C198" s="231" t="s">
        <v>3877</v>
      </c>
    </row>
    <row r="199" spans="1:3">
      <c r="A199" s="231" t="s">
        <v>3856</v>
      </c>
      <c r="B199" s="231" t="s">
        <v>3878</v>
      </c>
      <c r="C199" s="231" t="s">
        <v>3879</v>
      </c>
    </row>
    <row r="200" spans="1:3">
      <c r="A200" s="231" t="s">
        <v>3856</v>
      </c>
      <c r="B200" s="231" t="s">
        <v>3880</v>
      </c>
      <c r="C200" s="231" t="s">
        <v>3881</v>
      </c>
    </row>
    <row r="201" spans="1:3">
      <c r="A201" s="231" t="s">
        <v>3882</v>
      </c>
      <c r="B201" s="231" t="s">
        <v>3882</v>
      </c>
      <c r="C201" s="231" t="s">
        <v>3883</v>
      </c>
    </row>
    <row r="202" spans="1:3">
      <c r="A202" s="231" t="s">
        <v>3882</v>
      </c>
      <c r="B202" s="231" t="s">
        <v>3884</v>
      </c>
      <c r="C202" s="231" t="s">
        <v>3885</v>
      </c>
    </row>
    <row r="203" spans="1:3">
      <c r="A203" s="231" t="s">
        <v>3882</v>
      </c>
      <c r="B203" s="231" t="s">
        <v>3886</v>
      </c>
      <c r="C203" s="231" t="s">
        <v>3887</v>
      </c>
    </row>
    <row r="204" spans="1:3">
      <c r="A204" s="231" t="s">
        <v>3882</v>
      </c>
      <c r="B204" s="231" t="s">
        <v>3888</v>
      </c>
      <c r="C204" s="231" t="s">
        <v>3889</v>
      </c>
    </row>
    <row r="205" spans="1:3">
      <c r="A205" s="231" t="s">
        <v>3882</v>
      </c>
      <c r="B205" s="231" t="s">
        <v>3890</v>
      </c>
      <c r="C205" s="231" t="s">
        <v>3891</v>
      </c>
    </row>
    <row r="206" spans="1:3">
      <c r="A206" s="231" t="s">
        <v>3882</v>
      </c>
      <c r="B206" s="231" t="s">
        <v>3892</v>
      </c>
      <c r="C206" s="231" t="s">
        <v>3893</v>
      </c>
    </row>
    <row r="207" spans="1:3">
      <c r="A207" s="231" t="s">
        <v>3882</v>
      </c>
      <c r="B207" s="231" t="s">
        <v>3894</v>
      </c>
      <c r="C207" s="231" t="s">
        <v>3895</v>
      </c>
    </row>
    <row r="208" spans="1:3">
      <c r="A208" s="231" t="s">
        <v>3896</v>
      </c>
      <c r="B208" s="231" t="s">
        <v>3896</v>
      </c>
      <c r="C208" s="231" t="s">
        <v>3897</v>
      </c>
    </row>
    <row r="209" spans="1:3">
      <c r="A209" s="231" t="s">
        <v>3896</v>
      </c>
      <c r="B209" s="231" t="s">
        <v>3898</v>
      </c>
      <c r="C209" s="231" t="s">
        <v>3899</v>
      </c>
    </row>
    <row r="210" spans="1:3">
      <c r="A210" s="231" t="s">
        <v>3896</v>
      </c>
      <c r="B210" s="231" t="s">
        <v>3900</v>
      </c>
      <c r="C210" s="231" t="s">
        <v>3901</v>
      </c>
    </row>
    <row r="211" spans="1:3">
      <c r="A211" s="231" t="s">
        <v>3896</v>
      </c>
      <c r="B211" s="231" t="s">
        <v>3902</v>
      </c>
      <c r="C211" s="231" t="s">
        <v>3903</v>
      </c>
    </row>
    <row r="212" spans="1:3">
      <c r="A212" s="231" t="s">
        <v>3896</v>
      </c>
      <c r="B212" s="231" t="s">
        <v>3904</v>
      </c>
      <c r="C212" s="231" t="s">
        <v>3905</v>
      </c>
    </row>
    <row r="213" spans="1:3">
      <c r="A213" s="231" t="s">
        <v>3896</v>
      </c>
      <c r="B213" s="231" t="s">
        <v>3906</v>
      </c>
      <c r="C213" s="231" t="s">
        <v>3907</v>
      </c>
    </row>
    <row r="214" spans="1:3">
      <c r="A214" s="231" t="s">
        <v>3896</v>
      </c>
      <c r="B214" s="231" t="s">
        <v>3908</v>
      </c>
      <c r="C214" s="231" t="s">
        <v>3909</v>
      </c>
    </row>
    <row r="215" spans="1:3">
      <c r="A215" s="231" t="s">
        <v>3896</v>
      </c>
      <c r="B215" s="231" t="s">
        <v>3910</v>
      </c>
      <c r="C215" s="231" t="s">
        <v>3911</v>
      </c>
    </row>
    <row r="216" spans="1:3">
      <c r="A216" s="231" t="s">
        <v>3896</v>
      </c>
      <c r="B216" s="231" t="s">
        <v>3912</v>
      </c>
      <c r="C216" s="231" t="s">
        <v>3913</v>
      </c>
    </row>
    <row r="217" spans="1:3">
      <c r="A217" s="231" t="s">
        <v>3896</v>
      </c>
      <c r="B217" s="231" t="s">
        <v>3914</v>
      </c>
      <c r="C217" s="231" t="s">
        <v>3915</v>
      </c>
    </row>
    <row r="218" spans="1:3">
      <c r="A218" s="231" t="s">
        <v>3896</v>
      </c>
      <c r="B218" s="231" t="s">
        <v>3916</v>
      </c>
      <c r="C218" s="231" t="s">
        <v>3917</v>
      </c>
    </row>
    <row r="219" spans="1:3">
      <c r="A219" s="231" t="s">
        <v>3896</v>
      </c>
      <c r="B219" s="231" t="s">
        <v>3918</v>
      </c>
      <c r="C219" s="231" t="s">
        <v>3919</v>
      </c>
    </row>
    <row r="220" spans="1:3">
      <c r="A220" s="231" t="s">
        <v>3920</v>
      </c>
      <c r="B220" s="231" t="s">
        <v>3920</v>
      </c>
      <c r="C220" s="231" t="s">
        <v>3921</v>
      </c>
    </row>
    <row r="221" spans="1:3">
      <c r="A221" s="231" t="s">
        <v>3920</v>
      </c>
      <c r="B221" s="231" t="s">
        <v>3922</v>
      </c>
      <c r="C221" s="231" t="s">
        <v>3923</v>
      </c>
    </row>
    <row r="222" spans="1:3">
      <c r="A222" s="231" t="s">
        <v>3920</v>
      </c>
      <c r="B222" s="231" t="s">
        <v>3924</v>
      </c>
      <c r="C222" s="231" t="s">
        <v>3925</v>
      </c>
    </row>
    <row r="223" spans="1:3">
      <c r="A223" s="231" t="s">
        <v>3920</v>
      </c>
      <c r="B223" s="231" t="s">
        <v>3926</v>
      </c>
      <c r="C223" s="231" t="s">
        <v>3927</v>
      </c>
    </row>
    <row r="224" spans="1:3">
      <c r="A224" s="231" t="s">
        <v>3920</v>
      </c>
      <c r="B224" s="231" t="s">
        <v>3928</v>
      </c>
      <c r="C224" s="231" t="s">
        <v>3929</v>
      </c>
    </row>
    <row r="225" spans="1:3">
      <c r="A225" s="231" t="s">
        <v>3920</v>
      </c>
      <c r="B225" s="231" t="s">
        <v>3930</v>
      </c>
      <c r="C225" s="231" t="s">
        <v>3931</v>
      </c>
    </row>
    <row r="226" spans="1:3">
      <c r="A226" s="231" t="s">
        <v>3920</v>
      </c>
      <c r="B226" s="231" t="s">
        <v>3932</v>
      </c>
      <c r="C226" s="231" t="s">
        <v>3933</v>
      </c>
    </row>
    <row r="227" spans="1:3">
      <c r="A227" s="231" t="s">
        <v>3920</v>
      </c>
      <c r="B227" s="231" t="s">
        <v>3934</v>
      </c>
      <c r="C227" s="231" t="s">
        <v>3935</v>
      </c>
    </row>
    <row r="228" spans="1:3">
      <c r="A228" s="231" t="s">
        <v>3920</v>
      </c>
      <c r="B228" s="231" t="s">
        <v>3936</v>
      </c>
      <c r="C228" s="231" t="s">
        <v>3937</v>
      </c>
    </row>
    <row r="229" spans="1:3">
      <c r="A229" s="231" t="s">
        <v>3920</v>
      </c>
      <c r="B229" s="231" t="s">
        <v>3938</v>
      </c>
      <c r="C229" s="231" t="s">
        <v>3939</v>
      </c>
    </row>
    <row r="230" spans="1:3">
      <c r="A230" s="231" t="s">
        <v>3920</v>
      </c>
      <c r="B230" s="231" t="s">
        <v>3940</v>
      </c>
      <c r="C230" s="231" t="s">
        <v>3941</v>
      </c>
    </row>
    <row r="231" spans="1:3">
      <c r="A231" s="231" t="s">
        <v>3942</v>
      </c>
      <c r="B231" s="231" t="s">
        <v>3942</v>
      </c>
      <c r="C231" s="231" t="s">
        <v>3943</v>
      </c>
    </row>
    <row r="232" spans="1:3">
      <c r="A232" s="231" t="s">
        <v>3942</v>
      </c>
      <c r="B232" s="231" t="s">
        <v>3944</v>
      </c>
      <c r="C232" s="231" t="s">
        <v>3945</v>
      </c>
    </row>
    <row r="233" spans="1:3">
      <c r="A233" s="231" t="s">
        <v>3942</v>
      </c>
      <c r="B233" s="231" t="s">
        <v>3946</v>
      </c>
      <c r="C233" s="231" t="s">
        <v>3947</v>
      </c>
    </row>
    <row r="234" spans="1:3">
      <c r="A234" s="231" t="s">
        <v>3942</v>
      </c>
      <c r="B234" s="231" t="s">
        <v>3948</v>
      </c>
      <c r="C234" s="231" t="s">
        <v>3949</v>
      </c>
    </row>
    <row r="235" spans="1:3">
      <c r="A235" s="231" t="s">
        <v>3942</v>
      </c>
      <c r="B235" s="231" t="s">
        <v>3950</v>
      </c>
      <c r="C235" s="231" t="s">
        <v>3951</v>
      </c>
    </row>
    <row r="236" spans="1:3">
      <c r="A236" s="231" t="s">
        <v>3942</v>
      </c>
      <c r="B236" s="231" t="s">
        <v>3952</v>
      </c>
      <c r="C236" s="231" t="s">
        <v>3953</v>
      </c>
    </row>
    <row r="237" spans="1:3">
      <c r="A237" s="231" t="s">
        <v>3942</v>
      </c>
      <c r="B237" s="231" t="s">
        <v>3954</v>
      </c>
      <c r="C237" s="231" t="s">
        <v>3955</v>
      </c>
    </row>
    <row r="238" spans="1:3">
      <c r="A238" s="231" t="s">
        <v>3942</v>
      </c>
      <c r="B238" s="231" t="s">
        <v>3866</v>
      </c>
      <c r="C238" s="231" t="s">
        <v>3956</v>
      </c>
    </row>
    <row r="239" spans="1:3">
      <c r="A239" s="231" t="s">
        <v>3942</v>
      </c>
      <c r="B239" s="231" t="s">
        <v>3957</v>
      </c>
      <c r="C239" s="231" t="s">
        <v>3958</v>
      </c>
    </row>
    <row r="240" spans="1:3">
      <c r="A240" s="231" t="s">
        <v>3942</v>
      </c>
      <c r="B240" s="231" t="s">
        <v>3959</v>
      </c>
      <c r="C240" s="231" t="s">
        <v>3960</v>
      </c>
    </row>
    <row r="241" spans="1:3">
      <c r="A241" s="231" t="s">
        <v>3942</v>
      </c>
      <c r="B241" s="231" t="s">
        <v>3961</v>
      </c>
      <c r="C241" s="231" t="s">
        <v>3962</v>
      </c>
    </row>
    <row r="242" spans="1:3">
      <c r="A242" s="231" t="s">
        <v>3942</v>
      </c>
      <c r="B242" s="231" t="s">
        <v>3963</v>
      </c>
      <c r="C242" s="231" t="s">
        <v>3964</v>
      </c>
    </row>
    <row r="243" spans="1:3">
      <c r="A243" s="231" t="s">
        <v>3942</v>
      </c>
      <c r="B243" s="231" t="s">
        <v>3965</v>
      </c>
      <c r="C243" s="231" t="s">
        <v>3966</v>
      </c>
    </row>
    <row r="244" spans="1:3">
      <c r="A244" s="231" t="s">
        <v>3942</v>
      </c>
      <c r="B244" s="231" t="s">
        <v>3890</v>
      </c>
      <c r="C244" s="231" t="s">
        <v>3967</v>
      </c>
    </row>
    <row r="245" spans="1:3">
      <c r="A245" s="231" t="s">
        <v>3942</v>
      </c>
      <c r="B245" s="231" t="s">
        <v>3968</v>
      </c>
      <c r="C245" s="231" t="s">
        <v>3969</v>
      </c>
    </row>
    <row r="246" spans="1:3">
      <c r="A246" s="231" t="s">
        <v>3942</v>
      </c>
      <c r="B246" s="231" t="s">
        <v>3970</v>
      </c>
      <c r="C246" s="231" t="s">
        <v>3971</v>
      </c>
    </row>
    <row r="247" spans="1:3">
      <c r="A247" s="231" t="s">
        <v>3942</v>
      </c>
      <c r="B247" s="231" t="s">
        <v>3972</v>
      </c>
      <c r="C247" s="231" t="s">
        <v>3973</v>
      </c>
    </row>
    <row r="248" spans="1:3">
      <c r="A248" s="231" t="s">
        <v>3942</v>
      </c>
      <c r="B248" s="231" t="s">
        <v>3974</v>
      </c>
      <c r="C248" s="231" t="s">
        <v>3975</v>
      </c>
    </row>
    <row r="249" spans="1:3">
      <c r="A249" s="231" t="s">
        <v>3942</v>
      </c>
      <c r="B249" s="231" t="s">
        <v>3976</v>
      </c>
      <c r="C249" s="231" t="s">
        <v>3977</v>
      </c>
    </row>
    <row r="250" spans="1:3">
      <c r="A250" s="231" t="s">
        <v>3942</v>
      </c>
      <c r="B250" s="231" t="s">
        <v>3978</v>
      </c>
      <c r="C250" s="231" t="s">
        <v>3979</v>
      </c>
    </row>
    <row r="251" spans="1:3">
      <c r="A251" s="231" t="s">
        <v>3942</v>
      </c>
      <c r="B251" s="231" t="s">
        <v>3980</v>
      </c>
      <c r="C251" s="231" t="s">
        <v>3981</v>
      </c>
    </row>
    <row r="252" spans="1:3">
      <c r="A252" s="231" t="s">
        <v>3942</v>
      </c>
      <c r="B252" s="231" t="s">
        <v>3982</v>
      </c>
      <c r="C252" s="231" t="s">
        <v>3983</v>
      </c>
    </row>
    <row r="253" spans="1:3">
      <c r="A253" s="231" t="s">
        <v>3984</v>
      </c>
      <c r="B253" s="231" t="s">
        <v>3984</v>
      </c>
      <c r="C253" s="231" t="s">
        <v>3985</v>
      </c>
    </row>
    <row r="254" spans="1:3">
      <c r="A254" s="231" t="s">
        <v>3984</v>
      </c>
      <c r="B254" s="231" t="s">
        <v>3986</v>
      </c>
      <c r="C254" s="231" t="s">
        <v>3987</v>
      </c>
    </row>
    <row r="255" spans="1:3">
      <c r="A255" s="231" t="s">
        <v>3984</v>
      </c>
      <c r="B255" s="231" t="s">
        <v>3988</v>
      </c>
      <c r="C255" s="231" t="s">
        <v>3989</v>
      </c>
    </row>
    <row r="256" spans="1:3">
      <c r="A256" s="231" t="s">
        <v>3984</v>
      </c>
      <c r="B256" s="231" t="s">
        <v>3990</v>
      </c>
      <c r="C256" s="231" t="s">
        <v>3991</v>
      </c>
    </row>
    <row r="257" spans="1:3">
      <c r="A257" s="231" t="s">
        <v>3984</v>
      </c>
      <c r="B257" s="231" t="s">
        <v>3873</v>
      </c>
      <c r="C257" s="231" t="s">
        <v>3992</v>
      </c>
    </row>
    <row r="258" spans="1:3">
      <c r="A258" s="231" t="s">
        <v>3984</v>
      </c>
      <c r="B258" s="231" t="s">
        <v>3580</v>
      </c>
      <c r="C258" s="231" t="s">
        <v>3993</v>
      </c>
    </row>
    <row r="259" spans="1:3">
      <c r="A259" s="231" t="s">
        <v>3984</v>
      </c>
      <c r="B259" s="231" t="s">
        <v>3994</v>
      </c>
      <c r="C259" s="231" t="s">
        <v>3995</v>
      </c>
    </row>
    <row r="260" spans="1:3">
      <c r="A260" s="231" t="s">
        <v>3984</v>
      </c>
      <c r="B260" s="231" t="s">
        <v>3996</v>
      </c>
      <c r="C260" s="231" t="s">
        <v>3997</v>
      </c>
    </row>
    <row r="261" spans="1:3">
      <c r="A261" s="231" t="s">
        <v>3998</v>
      </c>
      <c r="B261" s="231" t="s">
        <v>4000</v>
      </c>
      <c r="C261" s="231" t="s">
        <v>4001</v>
      </c>
    </row>
    <row r="262" spans="1:3">
      <c r="A262" s="231" t="s">
        <v>3998</v>
      </c>
      <c r="B262" s="231" t="s">
        <v>3998</v>
      </c>
      <c r="C262" s="231" t="s">
        <v>3999</v>
      </c>
    </row>
    <row r="263" spans="1:3">
      <c r="A263" s="231" t="s">
        <v>3998</v>
      </c>
      <c r="B263" s="231" t="s">
        <v>4002</v>
      </c>
      <c r="C263" s="231" t="s">
        <v>4003</v>
      </c>
    </row>
    <row r="264" spans="1:3">
      <c r="A264" s="231" t="s">
        <v>3998</v>
      </c>
      <c r="B264" s="231" t="s">
        <v>4004</v>
      </c>
      <c r="C264" s="231" t="s">
        <v>4005</v>
      </c>
    </row>
    <row r="265" spans="1:3">
      <c r="A265" s="231" t="s">
        <v>3998</v>
      </c>
      <c r="B265" s="231" t="s">
        <v>4006</v>
      </c>
      <c r="C265" s="231" t="s">
        <v>4007</v>
      </c>
    </row>
    <row r="266" spans="1:3">
      <c r="A266" s="231" t="s">
        <v>3998</v>
      </c>
      <c r="B266" s="231" t="s">
        <v>4008</v>
      </c>
      <c r="C266" s="231" t="s">
        <v>4009</v>
      </c>
    </row>
    <row r="267" spans="1:3">
      <c r="A267" s="231" t="s">
        <v>3998</v>
      </c>
      <c r="B267" s="231" t="s">
        <v>4010</v>
      </c>
      <c r="C267" s="231" t="s">
        <v>4011</v>
      </c>
    </row>
    <row r="268" spans="1:3">
      <c r="A268" s="231" t="s">
        <v>3998</v>
      </c>
      <c r="B268" s="231" t="s">
        <v>4012</v>
      </c>
      <c r="C268" s="231" t="s">
        <v>4013</v>
      </c>
    </row>
    <row r="269" spans="1:3">
      <c r="A269" s="231" t="s">
        <v>3998</v>
      </c>
      <c r="B269" s="231" t="s">
        <v>4014</v>
      </c>
      <c r="C269" s="231" t="s">
        <v>4015</v>
      </c>
    </row>
    <row r="270" spans="1:3">
      <c r="A270" s="231" t="s">
        <v>3998</v>
      </c>
      <c r="B270" s="231" t="s">
        <v>4016</v>
      </c>
      <c r="C270" s="231" t="s">
        <v>4017</v>
      </c>
    </row>
    <row r="271" spans="1:3">
      <c r="A271" s="231" t="s">
        <v>3998</v>
      </c>
      <c r="B271" s="231" t="s">
        <v>4018</v>
      </c>
      <c r="C271" s="231" t="s">
        <v>4019</v>
      </c>
    </row>
    <row r="272" spans="1:3">
      <c r="A272" s="231" t="s">
        <v>3998</v>
      </c>
      <c r="B272" s="231" t="s">
        <v>4020</v>
      </c>
      <c r="C272" s="231" t="s">
        <v>4021</v>
      </c>
    </row>
    <row r="273" spans="1:3">
      <c r="A273" s="231" t="s">
        <v>3998</v>
      </c>
      <c r="B273" s="231" t="s">
        <v>4022</v>
      </c>
      <c r="C273" s="231" t="s">
        <v>4023</v>
      </c>
    </row>
    <row r="274" spans="1:3">
      <c r="A274" s="231" t="s">
        <v>4024</v>
      </c>
      <c r="B274" s="231" t="s">
        <v>4024</v>
      </c>
      <c r="C274" s="231" t="s">
        <v>4025</v>
      </c>
    </row>
    <row r="275" spans="1:3">
      <c r="A275" s="231" t="s">
        <v>4024</v>
      </c>
      <c r="B275" s="231" t="s">
        <v>4026</v>
      </c>
      <c r="C275" s="231" t="s">
        <v>4027</v>
      </c>
    </row>
    <row r="276" spans="1:3">
      <c r="A276" s="231" t="s">
        <v>4024</v>
      </c>
      <c r="B276" s="231" t="s">
        <v>4028</v>
      </c>
      <c r="C276" s="231" t="s">
        <v>4029</v>
      </c>
    </row>
    <row r="277" spans="1:3">
      <c r="A277" s="231" t="s">
        <v>4024</v>
      </c>
      <c r="B277" s="231" t="s">
        <v>4030</v>
      </c>
      <c r="C277" s="231" t="s">
        <v>4031</v>
      </c>
    </row>
    <row r="278" spans="1:3">
      <c r="A278" s="231" t="s">
        <v>4024</v>
      </c>
      <c r="B278" s="231" t="s">
        <v>3844</v>
      </c>
      <c r="C278" s="231" t="s">
        <v>4032</v>
      </c>
    </row>
    <row r="279" spans="1:3">
      <c r="A279" s="231" t="s">
        <v>4033</v>
      </c>
      <c r="B279" s="231" t="s">
        <v>4033</v>
      </c>
      <c r="C279" s="231" t="s">
        <v>4034</v>
      </c>
    </row>
    <row r="280" spans="1:3">
      <c r="A280" s="231" t="s">
        <v>4033</v>
      </c>
      <c r="B280" s="231" t="s">
        <v>4035</v>
      </c>
      <c r="C280" s="231" t="s">
        <v>4036</v>
      </c>
    </row>
    <row r="281" spans="1:3">
      <c r="A281" s="231" t="s">
        <v>4033</v>
      </c>
      <c r="B281" s="231" t="s">
        <v>4037</v>
      </c>
      <c r="C281" s="231" t="s">
        <v>4038</v>
      </c>
    </row>
    <row r="282" spans="1:3">
      <c r="A282" s="231" t="s">
        <v>4033</v>
      </c>
      <c r="B282" s="231" t="s">
        <v>4014</v>
      </c>
      <c r="C282" s="231" t="s">
        <v>4039</v>
      </c>
    </row>
    <row r="283" spans="1:3">
      <c r="A283" s="231" t="s">
        <v>4033</v>
      </c>
      <c r="B283" s="231" t="s">
        <v>4040</v>
      </c>
      <c r="C283" s="231" t="s">
        <v>4041</v>
      </c>
    </row>
    <row r="284" spans="1:3">
      <c r="A284" s="231" t="s">
        <v>4033</v>
      </c>
      <c r="B284" s="231" t="s">
        <v>4042</v>
      </c>
      <c r="C284" s="231" t="s">
        <v>4043</v>
      </c>
    </row>
    <row r="285" spans="1:3">
      <c r="A285" s="231" t="s">
        <v>4033</v>
      </c>
      <c r="B285" s="231" t="s">
        <v>4044</v>
      </c>
      <c r="C285" s="231" t="s">
        <v>4045</v>
      </c>
    </row>
    <row r="286" spans="1:3">
      <c r="A286" s="231" t="s">
        <v>4033</v>
      </c>
      <c r="B286" s="231" t="s">
        <v>4046</v>
      </c>
      <c r="C286" s="231" t="s">
        <v>4047</v>
      </c>
    </row>
    <row r="287" spans="1:3">
      <c r="A287" s="231" t="s">
        <v>4048</v>
      </c>
      <c r="B287" s="231" t="s">
        <v>4048</v>
      </c>
      <c r="C287" s="231" t="s">
        <v>4049</v>
      </c>
    </row>
    <row r="288" spans="1:3">
      <c r="A288" s="231" t="s">
        <v>4048</v>
      </c>
      <c r="B288" s="231" t="s">
        <v>4050</v>
      </c>
      <c r="C288" s="231" t="s">
        <v>4051</v>
      </c>
    </row>
    <row r="289" spans="1:3">
      <c r="A289" s="231" t="s">
        <v>4048</v>
      </c>
      <c r="B289" s="231" t="s">
        <v>4052</v>
      </c>
      <c r="C289" s="231" t="s">
        <v>4053</v>
      </c>
    </row>
    <row r="290" spans="1:3">
      <c r="A290" s="231" t="s">
        <v>4048</v>
      </c>
      <c r="B290" s="231" t="s">
        <v>4054</v>
      </c>
      <c r="C290" s="231" t="s">
        <v>4055</v>
      </c>
    </row>
    <row r="291" spans="1:3">
      <c r="A291" s="231" t="s">
        <v>4048</v>
      </c>
      <c r="B291" s="231" t="s">
        <v>4056</v>
      </c>
      <c r="C291" s="231" t="s">
        <v>4057</v>
      </c>
    </row>
    <row r="292" spans="1:3">
      <c r="A292" s="231" t="s">
        <v>4048</v>
      </c>
      <c r="B292" s="231" t="s">
        <v>4058</v>
      </c>
      <c r="C292" s="231" t="s">
        <v>4059</v>
      </c>
    </row>
    <row r="293" spans="1:3">
      <c r="A293" s="231" t="s">
        <v>4048</v>
      </c>
      <c r="B293" s="231" t="s">
        <v>4060</v>
      </c>
      <c r="C293" s="231" t="s">
        <v>4061</v>
      </c>
    </row>
    <row r="294" spans="1:3">
      <c r="A294" s="231" t="s">
        <v>4048</v>
      </c>
      <c r="B294" s="231" t="s">
        <v>4062</v>
      </c>
      <c r="C294" s="231" t="s">
        <v>4063</v>
      </c>
    </row>
    <row r="295" spans="1:3">
      <c r="A295" s="231" t="s">
        <v>4048</v>
      </c>
      <c r="B295" s="231" t="s">
        <v>4064</v>
      </c>
      <c r="C295" s="231" t="s">
        <v>4065</v>
      </c>
    </row>
    <row r="296" spans="1:3">
      <c r="A296" s="231" t="s">
        <v>4048</v>
      </c>
      <c r="B296" s="231" t="s">
        <v>4066</v>
      </c>
      <c r="C296" s="231" t="s">
        <v>4067</v>
      </c>
    </row>
    <row r="297" spans="1:3">
      <c r="A297" s="231" t="s">
        <v>4048</v>
      </c>
      <c r="B297" s="231" t="s">
        <v>4068</v>
      </c>
      <c r="C297" s="231" t="s">
        <v>4069</v>
      </c>
    </row>
    <row r="298" spans="1:3">
      <c r="A298" s="231" t="s">
        <v>4048</v>
      </c>
      <c r="B298" s="231" t="s">
        <v>4070</v>
      </c>
      <c r="C298" s="231" t="s">
        <v>4071</v>
      </c>
    </row>
    <row r="299" spans="1:3">
      <c r="A299" s="231" t="s">
        <v>4072</v>
      </c>
      <c r="B299" s="231" t="s">
        <v>4072</v>
      </c>
      <c r="C299" s="231" t="s">
        <v>4073</v>
      </c>
    </row>
    <row r="300" spans="1:3">
      <c r="A300" s="231" t="s">
        <v>4072</v>
      </c>
      <c r="B300" s="231" t="s">
        <v>4074</v>
      </c>
      <c r="C300" s="231" t="s">
        <v>4075</v>
      </c>
    </row>
    <row r="301" spans="1:3">
      <c r="A301" s="231" t="s">
        <v>4072</v>
      </c>
      <c r="B301" s="231" t="s">
        <v>4076</v>
      </c>
      <c r="C301" s="231" t="s">
        <v>4077</v>
      </c>
    </row>
    <row r="302" spans="1:3">
      <c r="A302" s="231" t="s">
        <v>4072</v>
      </c>
      <c r="B302" s="231" t="s">
        <v>4078</v>
      </c>
      <c r="C302" s="231" t="s">
        <v>4079</v>
      </c>
    </row>
    <row r="303" spans="1:3">
      <c r="A303" s="231" t="s">
        <v>4072</v>
      </c>
      <c r="B303" s="231" t="s">
        <v>4080</v>
      </c>
      <c r="C303" s="231" t="s">
        <v>4081</v>
      </c>
    </row>
    <row r="304" spans="1:3">
      <c r="A304" s="231" t="s">
        <v>4072</v>
      </c>
      <c r="B304" s="231" t="s">
        <v>4082</v>
      </c>
      <c r="C304" s="231" t="s">
        <v>4083</v>
      </c>
    </row>
    <row r="305" spans="1:3">
      <c r="A305" s="231" t="s">
        <v>4072</v>
      </c>
      <c r="B305" s="231" t="s">
        <v>4084</v>
      </c>
      <c r="C305" s="231" t="s">
        <v>4085</v>
      </c>
    </row>
    <row r="306" spans="1:3">
      <c r="A306" s="231" t="s">
        <v>4072</v>
      </c>
      <c r="B306" s="231" t="s">
        <v>4086</v>
      </c>
      <c r="C306" s="231" t="s">
        <v>4087</v>
      </c>
    </row>
    <row r="307" spans="1:3">
      <c r="A307" s="231" t="s">
        <v>4088</v>
      </c>
      <c r="B307" s="231" t="s">
        <v>4088</v>
      </c>
      <c r="C307" s="231" t="s">
        <v>4089</v>
      </c>
    </row>
    <row r="308" spans="1:3">
      <c r="A308" s="231" t="s">
        <v>4088</v>
      </c>
      <c r="B308" s="231" t="s">
        <v>4090</v>
      </c>
      <c r="C308" s="231" t="s">
        <v>4091</v>
      </c>
    </row>
    <row r="309" spans="1:3">
      <c r="A309" s="231" t="s">
        <v>4088</v>
      </c>
      <c r="B309" s="231" t="s">
        <v>4092</v>
      </c>
      <c r="C309" s="231" t="s">
        <v>4093</v>
      </c>
    </row>
    <row r="310" spans="1:3">
      <c r="A310" s="231" t="s">
        <v>4088</v>
      </c>
      <c r="B310" s="231" t="s">
        <v>4094</v>
      </c>
      <c r="C310" s="231" t="s">
        <v>4095</v>
      </c>
    </row>
    <row r="311" spans="1:3">
      <c r="A311" s="231" t="s">
        <v>4088</v>
      </c>
      <c r="B311" s="231" t="s">
        <v>4096</v>
      </c>
      <c r="C311" s="231" t="s">
        <v>4097</v>
      </c>
    </row>
    <row r="312" spans="1:3">
      <c r="A312" s="231" t="s">
        <v>4088</v>
      </c>
      <c r="B312" s="231" t="s">
        <v>4098</v>
      </c>
      <c r="C312" s="231" t="s">
        <v>4099</v>
      </c>
    </row>
    <row r="313" spans="1:3">
      <c r="A313" s="231" t="s">
        <v>4088</v>
      </c>
      <c r="B313" s="231" t="s">
        <v>3578</v>
      </c>
      <c r="C313" s="231" t="s">
        <v>4100</v>
      </c>
    </row>
    <row r="314" spans="1:3">
      <c r="A314" s="231" t="s">
        <v>4088</v>
      </c>
      <c r="B314" s="231" t="s">
        <v>4101</v>
      </c>
      <c r="C314" s="231" t="s">
        <v>4102</v>
      </c>
    </row>
    <row r="315" spans="1:3">
      <c r="A315" s="231" t="s">
        <v>4103</v>
      </c>
      <c r="B315" s="231" t="s">
        <v>4103</v>
      </c>
      <c r="C315" s="231" t="s">
        <v>4104</v>
      </c>
    </row>
    <row r="316" spans="1:3">
      <c r="A316" s="231" t="s">
        <v>4103</v>
      </c>
      <c r="B316" s="231" t="s">
        <v>4105</v>
      </c>
      <c r="C316" s="231" t="s">
        <v>4106</v>
      </c>
    </row>
    <row r="317" spans="1:3">
      <c r="A317" s="231" t="s">
        <v>4103</v>
      </c>
      <c r="B317" s="231" t="s">
        <v>4107</v>
      </c>
      <c r="C317" s="231" t="s">
        <v>4108</v>
      </c>
    </row>
    <row r="318" spans="1:3">
      <c r="A318" s="231" t="s">
        <v>4103</v>
      </c>
      <c r="B318" s="231" t="s">
        <v>4109</v>
      </c>
      <c r="C318" s="231" t="s">
        <v>4110</v>
      </c>
    </row>
    <row r="319" spans="1:3">
      <c r="A319" s="231" t="s">
        <v>4103</v>
      </c>
      <c r="B319" s="231" t="s">
        <v>4111</v>
      </c>
      <c r="C319" s="231" t="s">
        <v>4112</v>
      </c>
    </row>
    <row r="320" spans="1:3">
      <c r="A320" s="231" t="s">
        <v>4103</v>
      </c>
      <c r="B320" s="231" t="s">
        <v>4113</v>
      </c>
      <c r="C320" s="231" t="s">
        <v>4114</v>
      </c>
    </row>
    <row r="321" spans="1:3">
      <c r="A321" s="231" t="s">
        <v>4115</v>
      </c>
      <c r="B321" s="231" t="s">
        <v>4115</v>
      </c>
      <c r="C321" s="231" t="s">
        <v>4116</v>
      </c>
    </row>
    <row r="322" spans="1:3">
      <c r="A322" s="231" t="s">
        <v>4115</v>
      </c>
      <c r="B322" s="231" t="s">
        <v>4117</v>
      </c>
      <c r="C322" s="231" t="s">
        <v>4118</v>
      </c>
    </row>
    <row r="323" spans="1:3">
      <c r="A323" s="231" t="s">
        <v>4115</v>
      </c>
      <c r="B323" s="231" t="s">
        <v>4119</v>
      </c>
      <c r="C323" s="231" t="s">
        <v>4120</v>
      </c>
    </row>
    <row r="324" spans="1:3">
      <c r="A324" s="231" t="s">
        <v>4115</v>
      </c>
      <c r="B324" s="231" t="s">
        <v>4121</v>
      </c>
      <c r="C324" s="231" t="s">
        <v>4122</v>
      </c>
    </row>
    <row r="325" spans="1:3">
      <c r="A325" s="231" t="s">
        <v>4115</v>
      </c>
      <c r="B325" s="231" t="s">
        <v>4123</v>
      </c>
      <c r="C325" s="231" t="s">
        <v>4124</v>
      </c>
    </row>
    <row r="326" spans="1:3">
      <c r="A326" s="231" t="s">
        <v>4115</v>
      </c>
      <c r="B326" s="231" t="s">
        <v>4125</v>
      </c>
      <c r="C326" s="231" t="s">
        <v>4126</v>
      </c>
    </row>
    <row r="327" spans="1:3">
      <c r="A327" s="231" t="s">
        <v>4115</v>
      </c>
      <c r="B327" s="231" t="s">
        <v>4127</v>
      </c>
      <c r="C327" s="231" t="s">
        <v>4128</v>
      </c>
    </row>
    <row r="328" spans="1:3">
      <c r="A328" s="231" t="s">
        <v>4115</v>
      </c>
      <c r="B328" s="231" t="s">
        <v>4129</v>
      </c>
      <c r="C328" s="231" t="s">
        <v>4130</v>
      </c>
    </row>
    <row r="329" spans="1:3">
      <c r="A329" s="231" t="s">
        <v>4131</v>
      </c>
      <c r="B329" s="231" t="s">
        <v>4131</v>
      </c>
      <c r="C329" s="231" t="s">
        <v>4132</v>
      </c>
    </row>
    <row r="330" spans="1:3">
      <c r="A330" s="231" t="s">
        <v>4131</v>
      </c>
      <c r="B330" s="231" t="s">
        <v>4133</v>
      </c>
      <c r="C330" s="231" t="s">
        <v>4134</v>
      </c>
    </row>
    <row r="331" spans="1:3">
      <c r="A331" s="231" t="s">
        <v>4131</v>
      </c>
      <c r="B331" s="231" t="s">
        <v>3548</v>
      </c>
      <c r="C331" s="231" t="s">
        <v>4135</v>
      </c>
    </row>
    <row r="332" spans="1:3">
      <c r="A332" s="231" t="s">
        <v>4131</v>
      </c>
      <c r="B332" s="231" t="s">
        <v>4136</v>
      </c>
      <c r="C332" s="231" t="s">
        <v>4137</v>
      </c>
    </row>
    <row r="333" spans="1:3">
      <c r="A333" s="231" t="s">
        <v>4131</v>
      </c>
      <c r="B333" s="231" t="s">
        <v>4138</v>
      </c>
      <c r="C333" s="231" t="s">
        <v>4139</v>
      </c>
    </row>
    <row r="334" spans="1:3">
      <c r="A334" s="231" t="s">
        <v>4140</v>
      </c>
      <c r="B334" s="231" t="s">
        <v>4140</v>
      </c>
      <c r="C334" s="231" t="s">
        <v>4141</v>
      </c>
    </row>
    <row r="335" spans="1:3">
      <c r="A335" s="231" t="s">
        <v>4140</v>
      </c>
      <c r="B335" s="231" t="s">
        <v>4142</v>
      </c>
      <c r="C335" s="231" t="s">
        <v>4143</v>
      </c>
    </row>
    <row r="336" spans="1:3">
      <c r="A336" s="231" t="s">
        <v>4140</v>
      </c>
      <c r="B336" s="231" t="s">
        <v>4144</v>
      </c>
      <c r="C336" s="231" t="s">
        <v>4145</v>
      </c>
    </row>
    <row r="337" spans="1:3">
      <c r="A337" s="231" t="s">
        <v>4140</v>
      </c>
      <c r="B337" s="231" t="s">
        <v>4146</v>
      </c>
      <c r="C337" s="231" t="s">
        <v>4147</v>
      </c>
    </row>
    <row r="338" spans="1:3">
      <c r="A338" s="231" t="s">
        <v>4140</v>
      </c>
      <c r="B338" s="231" t="s">
        <v>4148</v>
      </c>
      <c r="C338" s="231" t="s">
        <v>4149</v>
      </c>
    </row>
    <row r="339" spans="1:3">
      <c r="A339" s="231" t="s">
        <v>4140</v>
      </c>
      <c r="B339" s="231" t="s">
        <v>4150</v>
      </c>
      <c r="C339" s="231" t="s">
        <v>1294</v>
      </c>
    </row>
    <row r="340" spans="1:3">
      <c r="A340" s="231" t="s">
        <v>4140</v>
      </c>
      <c r="B340" s="231" t="s">
        <v>1295</v>
      </c>
      <c r="C340" s="231" t="s">
        <v>1296</v>
      </c>
    </row>
    <row r="341" spans="1:3">
      <c r="A341" s="231" t="s">
        <v>4140</v>
      </c>
      <c r="B341" s="231" t="s">
        <v>1297</v>
      </c>
      <c r="C341" s="231" t="s">
        <v>1298</v>
      </c>
    </row>
    <row r="342" spans="1:3">
      <c r="A342" s="231" t="s">
        <v>4140</v>
      </c>
      <c r="B342" s="231" t="s">
        <v>1299</v>
      </c>
      <c r="C342" s="231" t="s">
        <v>1300</v>
      </c>
    </row>
    <row r="343" spans="1:3">
      <c r="A343" s="231" t="s">
        <v>4140</v>
      </c>
      <c r="B343" s="231" t="s">
        <v>1301</v>
      </c>
      <c r="C343" s="231" t="s">
        <v>1302</v>
      </c>
    </row>
    <row r="344" spans="1:3">
      <c r="A344" s="231" t="s">
        <v>4140</v>
      </c>
      <c r="B344" s="231" t="s">
        <v>1303</v>
      </c>
      <c r="C344" s="231" t="s">
        <v>1304</v>
      </c>
    </row>
    <row r="345" spans="1:3">
      <c r="A345" s="231" t="s">
        <v>1305</v>
      </c>
      <c r="B345" s="231" t="s">
        <v>1307</v>
      </c>
      <c r="C345" s="231" t="s">
        <v>1306</v>
      </c>
    </row>
    <row r="346" spans="1:3">
      <c r="A346" s="231" t="s">
        <v>1305</v>
      </c>
      <c r="B346" s="231" t="s">
        <v>1305</v>
      </c>
      <c r="C346" s="231" t="s">
        <v>1306</v>
      </c>
    </row>
    <row r="347" spans="1:3">
      <c r="A347" s="231" t="s">
        <v>1308</v>
      </c>
      <c r="B347" s="231" t="s">
        <v>1310</v>
      </c>
      <c r="C347" s="231" t="s">
        <v>1309</v>
      </c>
    </row>
    <row r="348" spans="1:3">
      <c r="A348" s="231" t="s">
        <v>1308</v>
      </c>
      <c r="B348" s="231" t="s">
        <v>1308</v>
      </c>
      <c r="C348" s="231" t="s">
        <v>1309</v>
      </c>
    </row>
    <row r="349" spans="1:3">
      <c r="A349" s="231" t="s">
        <v>1311</v>
      </c>
      <c r="B349" s="231" t="s">
        <v>1313</v>
      </c>
      <c r="C349" s="231" t="s">
        <v>1312</v>
      </c>
    </row>
    <row r="350" spans="1:3">
      <c r="A350" s="231" t="s">
        <v>1311</v>
      </c>
      <c r="B350" s="231" t="s">
        <v>1311</v>
      </c>
      <c r="C350" s="231" t="s">
        <v>1312</v>
      </c>
    </row>
    <row r="351" spans="1:3">
      <c r="A351" s="231" t="s">
        <v>1314</v>
      </c>
      <c r="B351" s="231" t="s">
        <v>1316</v>
      </c>
      <c r="C351" s="231" t="s">
        <v>1315</v>
      </c>
    </row>
    <row r="352" spans="1:3">
      <c r="A352" s="231" t="s">
        <v>1314</v>
      </c>
      <c r="B352" s="231" t="s">
        <v>1314</v>
      </c>
      <c r="C352" s="231" t="s">
        <v>1315</v>
      </c>
    </row>
    <row r="353" spans="1:3">
      <c r="A353" s="231" t="s">
        <v>1317</v>
      </c>
      <c r="B353" s="231" t="s">
        <v>1319</v>
      </c>
      <c r="C353" s="231" t="s">
        <v>1318</v>
      </c>
    </row>
    <row r="354" spans="1:3">
      <c r="A354" s="231" t="s">
        <v>1317</v>
      </c>
      <c r="B354" s="231" t="s">
        <v>1317</v>
      </c>
      <c r="C354" s="231" t="s">
        <v>1318</v>
      </c>
    </row>
    <row r="355" spans="1:3">
      <c r="A355" s="231" t="s">
        <v>1320</v>
      </c>
      <c r="B355" s="231" t="s">
        <v>1322</v>
      </c>
      <c r="C355" s="231" t="s">
        <v>1321</v>
      </c>
    </row>
    <row r="356" spans="1:3">
      <c r="A356" s="231" t="s">
        <v>1320</v>
      </c>
      <c r="B356" s="231" t="s">
        <v>1320</v>
      </c>
      <c r="C356" s="231" t="s">
        <v>1321</v>
      </c>
    </row>
    <row r="357" spans="1:3">
      <c r="A357" s="231" t="s">
        <v>1323</v>
      </c>
      <c r="B357" s="231" t="s">
        <v>1325</v>
      </c>
      <c r="C357" s="231" t="s">
        <v>1324</v>
      </c>
    </row>
    <row r="358" spans="1:3">
      <c r="A358" s="231" t="s">
        <v>1323</v>
      </c>
      <c r="B358" s="231" t="s">
        <v>1323</v>
      </c>
      <c r="C358" s="231" t="s">
        <v>1324</v>
      </c>
    </row>
    <row r="359" spans="1:3">
      <c r="A359" s="231" t="s">
        <v>1326</v>
      </c>
      <c r="B359" s="231" t="s">
        <v>1328</v>
      </c>
      <c r="C359" s="231" t="s">
        <v>1327</v>
      </c>
    </row>
    <row r="360" spans="1:3">
      <c r="A360" s="231" t="s">
        <v>1326</v>
      </c>
      <c r="B360" s="231" t="s">
        <v>1326</v>
      </c>
      <c r="C360" s="231" t="s">
        <v>1327</v>
      </c>
    </row>
    <row r="361" spans="1:3">
      <c r="A361" s="231" t="s">
        <v>1329</v>
      </c>
      <c r="B361" s="231" t="s">
        <v>1331</v>
      </c>
      <c r="C361" s="231" t="s">
        <v>1330</v>
      </c>
    </row>
    <row r="362" spans="1:3">
      <c r="A362" s="231" t="s">
        <v>1329</v>
      </c>
      <c r="B362" s="231" t="s">
        <v>1329</v>
      </c>
      <c r="C362" s="231" t="s">
        <v>1330</v>
      </c>
    </row>
    <row r="363" spans="1:3">
      <c r="A363" s="231" t="s">
        <v>1332</v>
      </c>
      <c r="B363" s="231" t="s">
        <v>1334</v>
      </c>
      <c r="C363" s="231" t="s">
        <v>1333</v>
      </c>
    </row>
    <row r="364" spans="1:3">
      <c r="A364" s="231" t="s">
        <v>1332</v>
      </c>
      <c r="B364" s="231" t="s">
        <v>1332</v>
      </c>
      <c r="C364" s="231" t="s">
        <v>1333</v>
      </c>
    </row>
    <row r="365" spans="1:3">
      <c r="A365" s="231" t="s">
        <v>1335</v>
      </c>
      <c r="B365" s="231" t="s">
        <v>1337</v>
      </c>
      <c r="C365" s="231" t="s">
        <v>1338</v>
      </c>
    </row>
    <row r="366" spans="1:3">
      <c r="A366" s="231" t="s">
        <v>1335</v>
      </c>
      <c r="B366" s="231" t="s">
        <v>1335</v>
      </c>
      <c r="C366" s="231" t="s">
        <v>1336</v>
      </c>
    </row>
    <row r="367" spans="1:3">
      <c r="A367" s="231" t="s">
        <v>1339</v>
      </c>
      <c r="B367" s="231" t="s">
        <v>1341</v>
      </c>
      <c r="C367" s="231" t="s">
        <v>1340</v>
      </c>
    </row>
    <row r="368" spans="1:3">
      <c r="A368" s="231" t="s">
        <v>1339</v>
      </c>
      <c r="B368" s="231" t="s">
        <v>1339</v>
      </c>
      <c r="C368" s="231" t="s">
        <v>1340</v>
      </c>
    </row>
    <row r="369" spans="1:3">
      <c r="A369" s="231" t="s">
        <v>1342</v>
      </c>
      <c r="B369" s="231" t="s">
        <v>1344</v>
      </c>
      <c r="C369" s="231" t="s">
        <v>1343</v>
      </c>
    </row>
    <row r="370" spans="1:3">
      <c r="A370" s="231" t="s">
        <v>1342</v>
      </c>
      <c r="B370" s="231" t="s">
        <v>1342</v>
      </c>
      <c r="C370" s="231" t="s">
        <v>1343</v>
      </c>
    </row>
    <row r="371" spans="1:3">
      <c r="A371" s="231" t="s">
        <v>1345</v>
      </c>
      <c r="B371" s="231" t="s">
        <v>1347</v>
      </c>
      <c r="C371" s="231" t="s">
        <v>1346</v>
      </c>
    </row>
    <row r="372" spans="1:3">
      <c r="A372" s="231" t="s">
        <v>1345</v>
      </c>
      <c r="B372" s="231" t="s">
        <v>1345</v>
      </c>
      <c r="C372" s="231" t="s">
        <v>1346</v>
      </c>
    </row>
    <row r="373" spans="1:3">
      <c r="A373" s="231" t="s">
        <v>1348</v>
      </c>
      <c r="B373" s="231" t="s">
        <v>1350</v>
      </c>
      <c r="C373" s="231" t="s">
        <v>1349</v>
      </c>
    </row>
    <row r="374" spans="1:3">
      <c r="A374" s="231" t="s">
        <v>1348</v>
      </c>
      <c r="B374" s="231" t="s">
        <v>1348</v>
      </c>
      <c r="C374" s="231" t="s">
        <v>1349</v>
      </c>
    </row>
    <row r="375" spans="1:3">
      <c r="A375" s="231" t="s">
        <v>1351</v>
      </c>
      <c r="B375" s="231" t="s">
        <v>1353</v>
      </c>
      <c r="C375" s="231" t="s">
        <v>1352</v>
      </c>
    </row>
    <row r="376" spans="1:3">
      <c r="A376" s="231" t="s">
        <v>1351</v>
      </c>
      <c r="B376" s="231" t="s">
        <v>1351</v>
      </c>
      <c r="C376" s="231" t="s">
        <v>1352</v>
      </c>
    </row>
    <row r="377" spans="1:3">
      <c r="A377" s="231" t="s">
        <v>1354</v>
      </c>
      <c r="B377" s="231" t="s">
        <v>1356</v>
      </c>
      <c r="C377" s="231" t="s">
        <v>1355</v>
      </c>
    </row>
    <row r="378" spans="1:3">
      <c r="A378" s="231" t="s">
        <v>1354</v>
      </c>
      <c r="B378" s="231" t="s">
        <v>1354</v>
      </c>
      <c r="C378" s="231" t="s">
        <v>1355</v>
      </c>
    </row>
    <row r="379" spans="1:3">
      <c r="A379" s="231" t="s">
        <v>1357</v>
      </c>
      <c r="B379" s="231" t="s">
        <v>1359</v>
      </c>
      <c r="C379" s="231" t="s">
        <v>1358</v>
      </c>
    </row>
    <row r="380" spans="1:3">
      <c r="A380" s="231" t="s">
        <v>1357</v>
      </c>
      <c r="B380" s="231" t="s">
        <v>1357</v>
      </c>
      <c r="C380" s="231" t="s">
        <v>1358</v>
      </c>
    </row>
    <row r="381" spans="1:3">
      <c r="A381" s="231" t="s">
        <v>1360</v>
      </c>
      <c r="B381" s="231" t="s">
        <v>1362</v>
      </c>
      <c r="C381" s="231" t="s">
        <v>1361</v>
      </c>
    </row>
    <row r="382" spans="1:3">
      <c r="A382" s="231" t="s">
        <v>1360</v>
      </c>
      <c r="B382" s="231" t="s">
        <v>1360</v>
      </c>
      <c r="C382" s="231" t="s">
        <v>1361</v>
      </c>
    </row>
    <row r="383" spans="1:3">
      <c r="A383" s="231" t="s">
        <v>1363</v>
      </c>
      <c r="B383" s="231" t="s">
        <v>1365</v>
      </c>
      <c r="C383" s="231" t="s">
        <v>1364</v>
      </c>
    </row>
    <row r="384" spans="1:3">
      <c r="A384" s="231" t="s">
        <v>1363</v>
      </c>
      <c r="B384" s="231" t="s">
        <v>1363</v>
      </c>
      <c r="C384" s="231" t="s">
        <v>1364</v>
      </c>
    </row>
    <row r="385" spans="1:3">
      <c r="A385" s="231" t="s">
        <v>1366</v>
      </c>
      <c r="B385" s="231" t="s">
        <v>1368</v>
      </c>
      <c r="C385" s="231" t="s">
        <v>1367</v>
      </c>
    </row>
    <row r="386" spans="1:3">
      <c r="A386" s="231" t="s">
        <v>1366</v>
      </c>
      <c r="B386" s="231" t="s">
        <v>1366</v>
      </c>
      <c r="C386" s="231" t="s">
        <v>1367</v>
      </c>
    </row>
    <row r="387" spans="1:3">
      <c r="A387" s="231" t="s">
        <v>1369</v>
      </c>
      <c r="B387" s="231" t="s">
        <v>1371</v>
      </c>
      <c r="C387" s="231" t="s">
        <v>1370</v>
      </c>
    </row>
    <row r="388" spans="1:3">
      <c r="A388" s="231" t="s">
        <v>1369</v>
      </c>
      <c r="B388" s="231" t="s">
        <v>1369</v>
      </c>
      <c r="C388" s="231" t="s">
        <v>1370</v>
      </c>
    </row>
    <row r="389" spans="1:3">
      <c r="A389" s="231" t="s">
        <v>1372</v>
      </c>
      <c r="B389" s="231" t="s">
        <v>1374</v>
      </c>
      <c r="C389" s="231" t="s">
        <v>1373</v>
      </c>
    </row>
    <row r="390" spans="1:3">
      <c r="A390" s="231" t="s">
        <v>1372</v>
      </c>
      <c r="B390" s="231" t="s">
        <v>1372</v>
      </c>
      <c r="C390" s="231" t="s">
        <v>1373</v>
      </c>
    </row>
    <row r="391" spans="1:3">
      <c r="A391" s="231" t="s">
        <v>1375</v>
      </c>
      <c r="B391" s="231" t="s">
        <v>1377</v>
      </c>
      <c r="C391" s="231" t="s">
        <v>1376</v>
      </c>
    </row>
    <row r="392" spans="1:3">
      <c r="A392" s="231" t="s">
        <v>1375</v>
      </c>
      <c r="B392" s="231" t="s">
        <v>1375</v>
      </c>
      <c r="C392" s="231" t="s">
        <v>1376</v>
      </c>
    </row>
    <row r="393" spans="1:3">
      <c r="A393" s="231" t="s">
        <v>1378</v>
      </c>
      <c r="B393" s="231" t="s">
        <v>1380</v>
      </c>
      <c r="C393" s="231" t="s">
        <v>1379</v>
      </c>
    </row>
    <row r="394" spans="1:3">
      <c r="A394" s="231" t="s">
        <v>1378</v>
      </c>
      <c r="B394" s="231" t="s">
        <v>1378</v>
      </c>
      <c r="C394" s="231" t="s">
        <v>1379</v>
      </c>
    </row>
    <row r="395" spans="1:3">
      <c r="A395" s="231" t="s">
        <v>1381</v>
      </c>
      <c r="B395" s="231" t="s">
        <v>1383</v>
      </c>
      <c r="C395" s="231" t="s">
        <v>1382</v>
      </c>
    </row>
    <row r="396" spans="1:3">
      <c r="A396" s="231" t="s">
        <v>1381</v>
      </c>
      <c r="B396" s="231" t="s">
        <v>1381</v>
      </c>
      <c r="C396" s="231" t="s">
        <v>1382</v>
      </c>
    </row>
    <row r="397" spans="1:3">
      <c r="A397" s="231" t="s">
        <v>1384</v>
      </c>
      <c r="B397" s="231" t="s">
        <v>1386</v>
      </c>
      <c r="C397" s="231" t="s">
        <v>1385</v>
      </c>
    </row>
    <row r="398" spans="1:3">
      <c r="A398" s="231" t="s">
        <v>1384</v>
      </c>
      <c r="B398" s="231" t="s">
        <v>1384</v>
      </c>
      <c r="C398" s="231" t="s">
        <v>1385</v>
      </c>
    </row>
    <row r="399" spans="1:3">
      <c r="A399" s="231" t="s">
        <v>1387</v>
      </c>
      <c r="B399" s="231" t="s">
        <v>1389</v>
      </c>
      <c r="C399" s="231" t="s">
        <v>1388</v>
      </c>
    </row>
    <row r="400" spans="1:3">
      <c r="A400" s="231" t="s">
        <v>1387</v>
      </c>
      <c r="B400" s="231" t="s">
        <v>1387</v>
      </c>
      <c r="C400" s="231" t="s">
        <v>1388</v>
      </c>
    </row>
    <row r="401" spans="1:3">
      <c r="A401" s="231" t="s">
        <v>1390</v>
      </c>
      <c r="B401" s="231" t="s">
        <v>1392</v>
      </c>
      <c r="C401" s="231" t="s">
        <v>1391</v>
      </c>
    </row>
    <row r="402" spans="1:3">
      <c r="A402" s="231" t="s">
        <v>1390</v>
      </c>
      <c r="B402" s="231" t="s">
        <v>1390</v>
      </c>
      <c r="C402" s="231" t="s">
        <v>1391</v>
      </c>
    </row>
    <row r="403" spans="1:3">
      <c r="A403" s="231" t="s">
        <v>1393</v>
      </c>
      <c r="B403" s="231" t="s">
        <v>1395</v>
      </c>
      <c r="C403" s="231" t="s">
        <v>1394</v>
      </c>
    </row>
    <row r="404" spans="1:3">
      <c r="A404" s="231" t="s">
        <v>1393</v>
      </c>
      <c r="B404" s="231" t="s">
        <v>1393</v>
      </c>
      <c r="C404" s="231" t="s">
        <v>1394</v>
      </c>
    </row>
    <row r="405" spans="1:3">
      <c r="A405" s="231" t="s">
        <v>1396</v>
      </c>
      <c r="B405" s="231" t="s">
        <v>1398</v>
      </c>
      <c r="C405" s="231" t="s">
        <v>1397</v>
      </c>
    </row>
    <row r="406" spans="1:3">
      <c r="A406" s="231" t="s">
        <v>1396</v>
      </c>
      <c r="B406" s="231" t="s">
        <v>1396</v>
      </c>
      <c r="C406" s="231" t="s">
        <v>1397</v>
      </c>
    </row>
    <row r="407" spans="1:3">
      <c r="A407" s="231" t="s">
        <v>1399</v>
      </c>
      <c r="B407" s="231" t="s">
        <v>1401</v>
      </c>
      <c r="C407" s="231" t="s">
        <v>1400</v>
      </c>
    </row>
    <row r="408" spans="1:3">
      <c r="A408" s="231" t="s">
        <v>1399</v>
      </c>
      <c r="B408" s="231" t="s">
        <v>1399</v>
      </c>
      <c r="C408" s="231" t="s">
        <v>1400</v>
      </c>
    </row>
    <row r="409" spans="1:3">
      <c r="A409" s="231" t="s">
        <v>1402</v>
      </c>
      <c r="B409" s="231" t="s">
        <v>1404</v>
      </c>
      <c r="C409" s="231" t="s">
        <v>1403</v>
      </c>
    </row>
    <row r="410" spans="1:3">
      <c r="A410" s="231" t="s">
        <v>1402</v>
      </c>
      <c r="B410" s="231" t="s">
        <v>1402</v>
      </c>
      <c r="C410" s="231" t="s">
        <v>1403</v>
      </c>
    </row>
    <row r="411" spans="1:3">
      <c r="A411" s="231" t="s">
        <v>1405</v>
      </c>
      <c r="B411" s="231" t="s">
        <v>1407</v>
      </c>
      <c r="C411" s="231" t="s">
        <v>1406</v>
      </c>
    </row>
    <row r="412" spans="1:3">
      <c r="A412" s="231" t="s">
        <v>1405</v>
      </c>
      <c r="B412" s="231" t="s">
        <v>1405</v>
      </c>
      <c r="C412" s="231" t="s">
        <v>1406</v>
      </c>
    </row>
    <row r="413" spans="1:3">
      <c r="A413" s="231" t="s">
        <v>1408</v>
      </c>
      <c r="B413" s="231" t="s">
        <v>1410</v>
      </c>
      <c r="C413" s="231" t="s">
        <v>1409</v>
      </c>
    </row>
    <row r="414" spans="1:3">
      <c r="A414" s="231" t="s">
        <v>1408</v>
      </c>
      <c r="B414" s="231" t="s">
        <v>1408</v>
      </c>
      <c r="C414" s="231" t="s">
        <v>1409</v>
      </c>
    </row>
    <row r="415" spans="1:3">
      <c r="A415" s="231" t="s">
        <v>1411</v>
      </c>
      <c r="B415" s="231" t="s">
        <v>1413</v>
      </c>
      <c r="C415" s="231" t="s">
        <v>1412</v>
      </c>
    </row>
    <row r="416" spans="1:3">
      <c r="A416" s="231" t="s">
        <v>1411</v>
      </c>
      <c r="B416" s="231" t="s">
        <v>1411</v>
      </c>
      <c r="C416" s="231" t="s">
        <v>1412</v>
      </c>
    </row>
    <row r="417" spans="1:3">
      <c r="A417" s="231" t="s">
        <v>1414</v>
      </c>
      <c r="B417" s="231" t="s">
        <v>1416</v>
      </c>
      <c r="C417" s="231" t="s">
        <v>1415</v>
      </c>
    </row>
    <row r="418" spans="1:3">
      <c r="A418" s="231" t="s">
        <v>1414</v>
      </c>
      <c r="B418" s="231" t="s">
        <v>1414</v>
      </c>
      <c r="C418" s="231" t="s">
        <v>1415</v>
      </c>
    </row>
    <row r="419" spans="1:3">
      <c r="A419" s="231" t="s">
        <v>1417</v>
      </c>
      <c r="B419" s="231" t="s">
        <v>1419</v>
      </c>
      <c r="C419" s="231" t="s">
        <v>1418</v>
      </c>
    </row>
    <row r="420" spans="1:3">
      <c r="A420" s="231" t="s">
        <v>1417</v>
      </c>
      <c r="B420" s="231" t="s">
        <v>1417</v>
      </c>
      <c r="C420" s="231" t="s">
        <v>1418</v>
      </c>
    </row>
  </sheetData>
  <phoneticPr fontId="16"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erlink" enableFormatConditionsCalculation="0">
    <tabColor indexed="47"/>
  </sheetPr>
  <dimension ref="A1"/>
  <sheetViews>
    <sheetView showGridLines="0" zoomScaleNormal="100" workbookViewId="0"/>
  </sheetViews>
  <sheetFormatPr defaultRowHeight="15"/>
  <cols>
    <col min="1" max="16384" width="9.140625" style="232"/>
  </cols>
  <sheetData/>
  <sheetProtection formatColumns="0" formatRows="0"/>
  <phoneticPr fontId="59"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ange" enableFormatConditionsCalculation="0">
    <tabColor indexed="47"/>
  </sheetPr>
  <dimension ref="A1"/>
  <sheetViews>
    <sheetView showGridLines="0" zoomScaleNormal="100" workbookViewId="0"/>
  </sheetViews>
  <sheetFormatPr defaultRowHeight="11.25"/>
  <cols>
    <col min="1" max="16384" width="9.140625" style="46"/>
  </cols>
  <sheetData/>
  <sheetProtection formatColumns="0" formatRows="0"/>
  <phoneticPr fontId="16" type="noConversion"/>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enableFormatConditionsCalculation="0">
    <tabColor indexed="47"/>
  </sheetPr>
  <dimension ref="A1"/>
  <sheetViews>
    <sheetView showGridLines="0" zoomScaleNormal="100" workbookViewId="0"/>
  </sheetViews>
  <sheetFormatPr defaultRowHeight="11.25"/>
  <cols>
    <col min="1" max="16384" width="9.140625" style="46"/>
  </cols>
  <sheetData/>
  <sheetProtection formatColumns="0" formatRows="0"/>
  <phoneticPr fontId="16"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_UPDATE_INSTRUCTION">
    <tabColor indexed="24"/>
    <pageSetUpPr fitToPage="1"/>
  </sheetPr>
  <dimension ref="A1:Q25"/>
  <sheetViews>
    <sheetView showGridLines="0" zoomScaleNormal="100" workbookViewId="0"/>
  </sheetViews>
  <sheetFormatPr defaultRowHeight="11.25"/>
  <cols>
    <col min="1" max="2" width="2.7109375" style="288" customWidth="1"/>
    <col min="3" max="16" width="8.7109375" style="288" customWidth="1"/>
    <col min="17" max="17" width="2.7109375" style="288" customWidth="1"/>
    <col min="18" max="16384" width="9.140625" style="288"/>
  </cols>
  <sheetData>
    <row r="1" spans="1:17">
      <c r="A1" s="287"/>
      <c r="N1" s="289"/>
      <c r="O1" s="289"/>
    </row>
    <row r="2" spans="1:17" ht="12.75" customHeight="1">
      <c r="B2" s="290"/>
      <c r="C2" s="291"/>
      <c r="D2" s="291"/>
      <c r="E2" s="291"/>
      <c r="F2" s="291"/>
      <c r="G2" s="291"/>
      <c r="H2" s="291"/>
      <c r="I2" s="291"/>
      <c r="J2" s="291"/>
      <c r="K2" s="291"/>
      <c r="L2" s="291"/>
      <c r="M2" s="291"/>
      <c r="N2" s="292"/>
      <c r="O2" s="372" t="str">
        <f>version</f>
        <v>Версия 2.2</v>
      </c>
      <c r="P2" s="372"/>
      <c r="Q2" s="373"/>
    </row>
    <row r="3" spans="1:17" ht="30.75" customHeight="1" thickBot="1">
      <c r="B3" s="293"/>
      <c r="C3" s="374" t="s">
        <v>3395</v>
      </c>
      <c r="D3" s="375"/>
      <c r="E3" s="375"/>
      <c r="F3" s="375"/>
      <c r="G3" s="375"/>
      <c r="H3" s="375"/>
      <c r="I3" s="375"/>
      <c r="J3" s="375"/>
      <c r="K3" s="375"/>
      <c r="L3" s="375"/>
      <c r="M3" s="375"/>
      <c r="N3" s="375"/>
      <c r="O3" s="375"/>
      <c r="P3" s="376"/>
      <c r="Q3" s="294"/>
    </row>
    <row r="4" spans="1:17">
      <c r="B4" s="293"/>
      <c r="C4" s="295"/>
      <c r="D4" s="295"/>
      <c r="E4" s="295"/>
      <c r="F4" s="295"/>
      <c r="G4" s="295"/>
      <c r="H4" s="295"/>
      <c r="I4" s="295"/>
      <c r="J4" s="295"/>
      <c r="K4" s="295"/>
      <c r="L4" s="295"/>
      <c r="M4" s="295"/>
      <c r="N4" s="295"/>
      <c r="O4" s="295"/>
      <c r="P4" s="295"/>
      <c r="Q4" s="296"/>
    </row>
    <row r="5" spans="1:17">
      <c r="B5" s="293"/>
      <c r="C5" s="295"/>
      <c r="D5" s="295"/>
      <c r="E5" s="295"/>
      <c r="F5" s="295"/>
      <c r="G5" s="295"/>
      <c r="H5" s="295"/>
      <c r="I5" s="295"/>
      <c r="J5" s="295"/>
      <c r="K5" s="295"/>
      <c r="L5" s="295"/>
      <c r="M5" s="295"/>
      <c r="N5" s="295"/>
      <c r="O5" s="295"/>
      <c r="P5" s="295"/>
      <c r="Q5" s="296"/>
    </row>
    <row r="6" spans="1:17">
      <c r="B6" s="293"/>
      <c r="C6" s="295"/>
      <c r="D6" s="295"/>
      <c r="E6" s="295"/>
      <c r="F6" s="295"/>
      <c r="G6" s="295"/>
      <c r="H6" s="295"/>
      <c r="I6" s="295"/>
      <c r="J6" s="295"/>
      <c r="K6" s="295"/>
      <c r="L6" s="295"/>
      <c r="M6" s="295"/>
      <c r="N6" s="295"/>
      <c r="O6" s="295"/>
      <c r="P6" s="295"/>
      <c r="Q6" s="296"/>
    </row>
    <row r="7" spans="1:17">
      <c r="B7" s="293"/>
      <c r="C7" s="295"/>
      <c r="D7" s="295"/>
      <c r="E7" s="295"/>
      <c r="F7" s="295"/>
      <c r="G7" s="295"/>
      <c r="H7" s="295"/>
      <c r="I7" s="295"/>
      <c r="J7" s="295"/>
      <c r="K7" s="295"/>
      <c r="L7" s="295"/>
      <c r="M7" s="295"/>
      <c r="N7" s="295"/>
      <c r="O7" s="295"/>
      <c r="P7" s="295"/>
      <c r="Q7" s="296"/>
    </row>
    <row r="8" spans="1:17">
      <c r="B8" s="293"/>
      <c r="C8" s="295"/>
      <c r="D8" s="295"/>
      <c r="E8" s="295"/>
      <c r="F8" s="295"/>
      <c r="G8" s="295"/>
      <c r="H8" s="295"/>
      <c r="I8" s="295"/>
      <c r="J8" s="295"/>
      <c r="K8" s="295"/>
      <c r="L8" s="295"/>
      <c r="M8" s="295"/>
      <c r="N8" s="295"/>
      <c r="O8" s="295"/>
      <c r="P8" s="295"/>
      <c r="Q8" s="296"/>
    </row>
    <row r="9" spans="1:17">
      <c r="B9" s="293"/>
      <c r="C9" s="295"/>
      <c r="D9" s="295"/>
      <c r="E9" s="295"/>
      <c r="F9" s="295"/>
      <c r="G9" s="295"/>
      <c r="H9" s="295"/>
      <c r="I9" s="295"/>
      <c r="J9" s="295"/>
      <c r="K9" s="295"/>
      <c r="L9" s="295"/>
      <c r="M9" s="295"/>
      <c r="N9" s="295"/>
      <c r="O9" s="295"/>
      <c r="P9" s="295"/>
      <c r="Q9" s="296"/>
    </row>
    <row r="10" spans="1:17">
      <c r="B10" s="293"/>
      <c r="C10" s="295"/>
      <c r="D10" s="295"/>
      <c r="E10" s="295"/>
      <c r="F10" s="295"/>
      <c r="G10" s="295"/>
      <c r="H10" s="295"/>
      <c r="I10" s="295"/>
      <c r="J10" s="295"/>
      <c r="K10" s="295"/>
      <c r="L10" s="295"/>
      <c r="M10" s="295"/>
      <c r="N10" s="295"/>
      <c r="O10" s="295"/>
      <c r="P10" s="295"/>
      <c r="Q10" s="296"/>
    </row>
    <row r="11" spans="1:17">
      <c r="B11" s="293"/>
      <c r="C11" s="295"/>
      <c r="D11" s="295"/>
      <c r="E11" s="295"/>
      <c r="F11" s="295"/>
      <c r="G11" s="295"/>
      <c r="H11" s="295"/>
      <c r="I11" s="295"/>
      <c r="J11" s="295"/>
      <c r="K11" s="295"/>
      <c r="L11" s="295"/>
      <c r="M11" s="295"/>
      <c r="N11" s="295"/>
      <c r="O11" s="295"/>
      <c r="P11" s="295"/>
      <c r="Q11" s="296"/>
    </row>
    <row r="12" spans="1:17">
      <c r="B12" s="293"/>
      <c r="C12" s="295"/>
      <c r="D12" s="295"/>
      <c r="E12" s="295"/>
      <c r="F12" s="295"/>
      <c r="G12" s="295"/>
      <c r="H12" s="295"/>
      <c r="I12" s="295"/>
      <c r="J12" s="295"/>
      <c r="K12" s="295"/>
      <c r="L12" s="295"/>
      <c r="M12" s="295"/>
      <c r="N12" s="295"/>
      <c r="O12" s="295"/>
      <c r="P12" s="295"/>
      <c r="Q12" s="296"/>
    </row>
    <row r="13" spans="1:17">
      <c r="B13" s="293"/>
      <c r="C13" s="295"/>
      <c r="D13" s="295"/>
      <c r="E13" s="295"/>
      <c r="F13" s="295"/>
      <c r="G13" s="295"/>
      <c r="H13" s="295"/>
      <c r="I13" s="295"/>
      <c r="J13" s="295"/>
      <c r="K13" s="295"/>
      <c r="L13" s="295"/>
      <c r="M13" s="295"/>
      <c r="N13" s="295"/>
      <c r="O13" s="295"/>
      <c r="P13" s="295"/>
      <c r="Q13" s="296"/>
    </row>
    <row r="14" spans="1:17">
      <c r="B14" s="293"/>
      <c r="C14" s="295"/>
      <c r="D14" s="295"/>
      <c r="E14" s="295"/>
      <c r="F14" s="295"/>
      <c r="G14" s="295"/>
      <c r="H14" s="295"/>
      <c r="I14" s="295"/>
      <c r="J14" s="295"/>
      <c r="K14" s="295"/>
      <c r="L14" s="295"/>
      <c r="M14" s="295"/>
      <c r="N14" s="295"/>
      <c r="O14" s="295"/>
      <c r="P14" s="295"/>
      <c r="Q14" s="296"/>
    </row>
    <row r="15" spans="1:17">
      <c r="B15" s="293"/>
      <c r="C15" s="295"/>
      <c r="D15" s="295"/>
      <c r="E15" s="295"/>
      <c r="F15" s="295"/>
      <c r="G15" s="295"/>
      <c r="H15" s="295"/>
      <c r="I15" s="295"/>
      <c r="J15" s="295"/>
      <c r="K15" s="295"/>
      <c r="L15" s="295"/>
      <c r="M15" s="295"/>
      <c r="N15" s="295"/>
      <c r="O15" s="295"/>
      <c r="P15" s="295"/>
      <c r="Q15" s="296"/>
    </row>
    <row r="16" spans="1:17">
      <c r="B16" s="293"/>
      <c r="C16" s="295"/>
      <c r="D16" s="295"/>
      <c r="E16" s="295"/>
      <c r="F16" s="295"/>
      <c r="G16" s="295"/>
      <c r="H16" s="295"/>
      <c r="I16" s="295"/>
      <c r="J16" s="295"/>
      <c r="K16" s="295"/>
      <c r="L16" s="295"/>
      <c r="M16" s="295"/>
      <c r="N16" s="295"/>
      <c r="O16" s="295"/>
      <c r="P16" s="295"/>
      <c r="Q16" s="296"/>
    </row>
    <row r="17" spans="2:17">
      <c r="B17" s="293"/>
      <c r="C17" s="295"/>
      <c r="D17" s="295"/>
      <c r="E17" s="295"/>
      <c r="F17" s="295"/>
      <c r="G17" s="295"/>
      <c r="H17" s="295"/>
      <c r="I17" s="295"/>
      <c r="J17" s="295"/>
      <c r="K17" s="295"/>
      <c r="L17" s="295"/>
      <c r="M17" s="295"/>
      <c r="N17" s="295"/>
      <c r="O17" s="295"/>
      <c r="P17" s="295"/>
      <c r="Q17" s="296"/>
    </row>
    <row r="18" spans="2:17">
      <c r="B18" s="293"/>
      <c r="C18" s="295"/>
      <c r="D18" s="295"/>
      <c r="E18" s="295"/>
      <c r="F18" s="295"/>
      <c r="G18" s="295"/>
      <c r="H18" s="295"/>
      <c r="I18" s="295"/>
      <c r="J18" s="295"/>
      <c r="K18" s="295"/>
      <c r="L18" s="295"/>
      <c r="M18" s="295"/>
      <c r="N18" s="295"/>
      <c r="O18" s="295"/>
      <c r="P18" s="295"/>
      <c r="Q18" s="296"/>
    </row>
    <row r="19" spans="2:17" ht="11.25" customHeight="1">
      <c r="B19" s="293"/>
      <c r="C19" s="295"/>
      <c r="D19" s="295"/>
      <c r="E19" s="295"/>
      <c r="F19" s="295"/>
      <c r="G19" s="295"/>
      <c r="H19" s="295"/>
      <c r="I19" s="295"/>
      <c r="J19" s="295"/>
      <c r="K19" s="295"/>
      <c r="L19" s="295"/>
      <c r="M19" s="295"/>
      <c r="N19" s="295"/>
      <c r="O19" s="295"/>
      <c r="P19" s="295"/>
      <c r="Q19" s="296"/>
    </row>
    <row r="20" spans="2:17">
      <c r="B20" s="293"/>
      <c r="C20" s="295"/>
      <c r="D20" s="295"/>
      <c r="E20" s="295"/>
      <c r="F20" s="295"/>
      <c r="G20" s="295"/>
      <c r="H20" s="295"/>
      <c r="I20" s="295"/>
      <c r="J20" s="295"/>
      <c r="K20" s="295"/>
      <c r="L20" s="295"/>
      <c r="M20" s="295"/>
      <c r="N20" s="295"/>
      <c r="O20" s="295"/>
      <c r="P20" s="295"/>
      <c r="Q20" s="296"/>
    </row>
    <row r="21" spans="2:17" ht="12" thickBot="1">
      <c r="B21" s="297"/>
      <c r="C21" s="298"/>
      <c r="D21" s="298"/>
      <c r="E21" s="298"/>
      <c r="F21" s="298"/>
      <c r="G21" s="298"/>
      <c r="H21" s="298"/>
      <c r="I21" s="298"/>
      <c r="J21" s="298"/>
      <c r="K21" s="298"/>
      <c r="L21" s="298"/>
      <c r="M21" s="298"/>
      <c r="N21" s="298"/>
      <c r="O21" s="298"/>
      <c r="P21" s="298"/>
      <c r="Q21" s="299"/>
    </row>
    <row r="23" spans="2:17">
      <c r="B23" s="300"/>
      <c r="C23" s="301"/>
      <c r="D23" s="301"/>
      <c r="E23" s="301"/>
      <c r="F23" s="301"/>
      <c r="G23" s="301"/>
      <c r="H23" s="301"/>
      <c r="I23" s="301"/>
      <c r="J23" s="301"/>
      <c r="K23" s="301"/>
      <c r="L23" s="301"/>
      <c r="M23" s="301"/>
      <c r="N23" s="301"/>
      <c r="O23" s="301"/>
      <c r="P23" s="301"/>
      <c r="Q23" s="302"/>
    </row>
    <row r="24" spans="2:17" ht="48" customHeight="1" thickBot="1">
      <c r="B24" s="303"/>
      <c r="C24" s="377" t="s">
        <v>3396</v>
      </c>
      <c r="D24" s="378"/>
      <c r="E24" s="378"/>
      <c r="F24" s="378"/>
      <c r="G24" s="378"/>
      <c r="H24" s="378"/>
      <c r="I24" s="379"/>
      <c r="J24" s="379"/>
      <c r="K24" s="379"/>
      <c r="L24" s="379"/>
      <c r="M24" s="379"/>
      <c r="N24" s="379"/>
      <c r="O24" s="379"/>
      <c r="P24" s="380"/>
      <c r="Q24" s="304"/>
    </row>
    <row r="25" spans="2:17" ht="12" thickBot="1">
      <c r="B25" s="305"/>
      <c r="C25" s="306"/>
      <c r="D25" s="306"/>
      <c r="E25" s="306"/>
      <c r="F25" s="306"/>
      <c r="G25" s="306"/>
      <c r="H25" s="306"/>
      <c r="I25" s="306"/>
      <c r="J25" s="306"/>
      <c r="K25" s="306"/>
      <c r="L25" s="306"/>
      <c r="M25" s="306"/>
      <c r="N25" s="306"/>
      <c r="O25" s="306"/>
      <c r="P25" s="306"/>
      <c r="Q25" s="307"/>
    </row>
  </sheetData>
  <sheetProtection password="FA9C" sheet="1" objects="1" scenarios="1" formatColumns="0" formatRows="0"/>
  <mergeCells count="4">
    <mergeCell ref="O2:Q2"/>
    <mergeCell ref="C3:P3"/>
    <mergeCell ref="C24:H24"/>
    <mergeCell ref="I24:P24"/>
  </mergeCells>
  <phoneticPr fontId="16" type="noConversion"/>
  <printOptions horizontalCentered="1"/>
  <pageMargins left="0.24000000000000002" right="0.24000000000000002" top="0.24000000000000002" bottom="0.24000000000000002" header="0.24000000000000002" footer="0.24000000000000002"/>
  <pageSetup paperSize="9" scale="87" fitToHeight="0" orientation="portrait" r:id="rId1"/>
  <headerFooter alignWithMargins="0"/>
  <drawing r:id="rId2"/>
  <legacyDrawing r:id="rId3"/>
  <oleObjects>
    <mc:AlternateContent xmlns:mc="http://schemas.openxmlformats.org/markup-compatibility/2006">
      <mc:Choice Requires="x14">
        <oleObject progId="Word.Document.8" shapeId="86019" r:id="rId4">
          <objectPr defaultSize="0" autoPict="0" r:id="rId5">
            <anchor moveWithCells="1">
              <from>
                <xdr:col>2</xdr:col>
                <xdr:colOff>9525</xdr:colOff>
                <xdr:row>3</xdr:row>
                <xdr:rowOff>133350</xdr:rowOff>
              </from>
              <to>
                <xdr:col>15</xdr:col>
                <xdr:colOff>552450</xdr:colOff>
                <xdr:row>16</xdr:row>
                <xdr:rowOff>114300</xdr:rowOff>
              </to>
            </anchor>
          </objectPr>
        </oleObject>
      </mc:Choice>
      <mc:Fallback>
        <oleObject progId="Word.Document.8" shapeId="86019" r:id="rId4"/>
      </mc:Fallback>
    </mc:AlternateContent>
  </oleObjects>
  <controls>
    <mc:AlternateContent xmlns:mc="http://schemas.openxmlformats.org/markup-compatibility/2006">
      <mc:Choice Requires="x14">
        <control shapeId="86022" r:id="rId6" name="cmdShowHideUpdateLog">
          <controlPr defaultSize="0" autoLine="0" r:id="rId7">
            <anchor moveWithCells="1">
              <from>
                <xdr:col>11</xdr:col>
                <xdr:colOff>276225</xdr:colOff>
                <xdr:row>18</xdr:row>
                <xdr:rowOff>0</xdr:rowOff>
              </from>
              <to>
                <xdr:col>15</xdr:col>
                <xdr:colOff>352425</xdr:colOff>
                <xdr:row>20</xdr:row>
                <xdr:rowOff>28575</xdr:rowOff>
              </to>
            </anchor>
          </controlPr>
        </control>
      </mc:Choice>
      <mc:Fallback>
        <control shapeId="86022" r:id="rId6" name="cmdShowHideUpdateLog"/>
      </mc:Fallback>
    </mc:AlternateContent>
    <mc:AlternateContent xmlns:mc="http://schemas.openxmlformats.org/markup-compatibility/2006">
      <mc:Choice Requires="x14">
        <control shapeId="86021" r:id="rId8" name="chkNoUpdates">
          <controlPr autoLine="0" r:id="rId9">
            <anchor moveWithCells="1">
              <from>
                <xdr:col>8</xdr:col>
                <xdr:colOff>114300</xdr:colOff>
                <xdr:row>23</xdr:row>
                <xdr:rowOff>304800</xdr:rowOff>
              </from>
              <to>
                <xdr:col>15</xdr:col>
                <xdr:colOff>514350</xdr:colOff>
                <xdr:row>23</xdr:row>
                <xdr:rowOff>533400</xdr:rowOff>
              </to>
            </anchor>
          </controlPr>
        </control>
      </mc:Choice>
      <mc:Fallback>
        <control shapeId="86021" r:id="rId8" name="chkNoUpdates"/>
      </mc:Fallback>
    </mc:AlternateContent>
    <mc:AlternateContent xmlns:mc="http://schemas.openxmlformats.org/markup-compatibility/2006">
      <mc:Choice Requires="x14">
        <control shapeId="86020" r:id="rId10" name="chkGetUpdates">
          <controlPr autoLine="0" r:id="rId11">
            <anchor moveWithCells="1">
              <from>
                <xdr:col>8</xdr:col>
                <xdr:colOff>114300</xdr:colOff>
                <xdr:row>23</xdr:row>
                <xdr:rowOff>85725</xdr:rowOff>
              </from>
              <to>
                <xdr:col>15</xdr:col>
                <xdr:colOff>514350</xdr:colOff>
                <xdr:row>23</xdr:row>
                <xdr:rowOff>314325</xdr:rowOff>
              </to>
            </anchor>
          </controlPr>
        </control>
      </mc:Choice>
      <mc:Fallback>
        <control shapeId="86020" r:id="rId10" name="chkGetUpdates"/>
      </mc:Fallback>
    </mc:AlternateContent>
    <mc:AlternateContent xmlns:mc="http://schemas.openxmlformats.org/markup-compatibility/2006">
      <mc:Choice Requires="x14">
        <control shapeId="86018" r:id="rId12" name="cmdGetUpdate">
          <controlPr defaultSize="0" autoLine="0" r:id="rId13">
            <anchor moveWithCells="1">
              <from>
                <xdr:col>6</xdr:col>
                <xdr:colOff>523875</xdr:colOff>
                <xdr:row>18</xdr:row>
                <xdr:rowOff>0</xdr:rowOff>
              </from>
              <to>
                <xdr:col>11</xdr:col>
                <xdr:colOff>19050</xdr:colOff>
                <xdr:row>20</xdr:row>
                <xdr:rowOff>28575</xdr:rowOff>
              </to>
            </anchor>
          </controlPr>
        </control>
      </mc:Choice>
      <mc:Fallback>
        <control shapeId="86018" r:id="rId12" name="cmdGetUpdate"/>
      </mc:Fallback>
    </mc:AlternateContent>
    <mc:AlternateContent xmlns:mc="http://schemas.openxmlformats.org/markup-compatibility/2006">
      <mc:Choice Requires="x14">
        <control shapeId="86017" r:id="rId14" name="cmdDownloadDataFromFile">
          <controlPr defaultSize="0" autoLine="0" r:id="rId15">
            <anchor moveWithCells="1">
              <from>
                <xdr:col>2</xdr:col>
                <xdr:colOff>238125</xdr:colOff>
                <xdr:row>18</xdr:row>
                <xdr:rowOff>0</xdr:rowOff>
              </from>
              <to>
                <xdr:col>6</xdr:col>
                <xdr:colOff>304800</xdr:colOff>
                <xdr:row>20</xdr:row>
                <xdr:rowOff>28575</xdr:rowOff>
              </to>
            </anchor>
          </controlPr>
        </control>
      </mc:Choice>
      <mc:Fallback>
        <control shapeId="86017" r:id="rId14" name="cmdDownloadDataFromFile"/>
      </mc:Fallback>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itleSheetHeaders" enableFormatConditionsCalculation="0">
    <tabColor indexed="47"/>
  </sheetPr>
  <dimension ref="A1"/>
  <sheetViews>
    <sheetView showGridLines="0" zoomScaleNormal="100" workbookViewId="0"/>
  </sheetViews>
  <sheetFormatPr defaultRowHeight="11.25"/>
  <cols>
    <col min="1" max="16384" width="9.140625" style="46"/>
  </cols>
  <sheetData/>
  <phoneticPr fontId="16" type="noConversion"/>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ServiceModule" enableFormatConditionsCalculation="0">
    <tabColor indexed="47"/>
  </sheetPr>
  <dimension ref="A1"/>
  <sheetViews>
    <sheetView showGridLines="0" zoomScaleNormal="100" workbookViewId="0"/>
  </sheetViews>
  <sheetFormatPr defaultRowHeight="11.25"/>
  <cols>
    <col min="1" max="16384" width="9.140625" style="46"/>
  </cols>
  <sheetData/>
  <phoneticPr fontId="16" type="noConversion"/>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ommandButton" enableFormatConditionsCalculation="0">
    <tabColor indexed="47"/>
  </sheetPr>
  <dimension ref="A1"/>
  <sheetViews>
    <sheetView showGridLines="0" zoomScaleNormal="100" workbookViewId="0"/>
  </sheetViews>
  <sheetFormatPr defaultRowHeight="11.25"/>
  <cols>
    <col min="1" max="16384" width="9.140625" style="46"/>
  </cols>
  <sheetData/>
  <phoneticPr fontId="16" type="noConversion"/>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enableFormatConditionsCalculation="0">
    <tabColor indexed="47"/>
  </sheetPr>
  <dimension ref="A1"/>
  <sheetViews>
    <sheetView showGridLines="0" zoomScaleNormal="100" workbookViewId="0"/>
  </sheetViews>
  <sheetFormatPr defaultRowHeight="11.25"/>
  <cols>
    <col min="1" max="16384" width="9.140625" style="46"/>
  </cols>
  <sheetData/>
  <phoneticPr fontId="16" type="noConversion"/>
  <pageMargins left="0.75" right="0.75" top="1" bottom="1" header="0.5" footer="0.5"/>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lassifierValidate" enableFormatConditionsCalculation="0">
    <tabColor indexed="47"/>
  </sheetPr>
  <dimension ref="A1"/>
  <sheetViews>
    <sheetView showGridLines="0" zoomScaleNormal="100" workbookViewId="0"/>
  </sheetViews>
  <sheetFormatPr defaultRowHeight="11.25"/>
  <cols>
    <col min="1" max="16384" width="9.140625" style="46"/>
  </cols>
  <sheetData/>
  <phoneticPr fontId="16" type="noConversion"/>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fo" enableFormatConditionsCalculation="0">
    <tabColor indexed="47"/>
  </sheetPr>
  <dimension ref="A1"/>
  <sheetViews>
    <sheetView showGridLines="0" zoomScaleNormal="100" workbookViewId="0"/>
  </sheetViews>
  <sheetFormatPr defaultRowHeight="11.25"/>
  <cols>
    <col min="1" max="16384" width="9.140625" style="46"/>
  </cols>
  <sheetData/>
  <phoneticPr fontId="16" type="noConversion"/>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enableFormatConditionsCalculation="0">
    <tabColor indexed="47"/>
  </sheetPr>
  <dimension ref="A1"/>
  <sheetViews>
    <sheetView showGridLines="0" zoomScaleNormal="100" workbookViewId="0"/>
  </sheetViews>
  <sheetFormatPr defaultRowHeight="11.25"/>
  <cols>
    <col min="1" max="16384" width="9.140625" style="46"/>
  </cols>
  <sheetData/>
  <phoneticPr fontId="16" type="noConversion"/>
  <pageMargins left="0.75" right="0.75" top="1" bottom="1" header="0.5" footer="0.5"/>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DateChoose" enableFormatConditionsCalculation="0">
    <tabColor indexed="47"/>
  </sheetPr>
  <dimension ref="A1"/>
  <sheetViews>
    <sheetView showGridLines="0" zoomScaleNormal="100" workbookViewId="0"/>
  </sheetViews>
  <sheetFormatPr defaultRowHeight="11.25"/>
  <cols>
    <col min="1" max="16384" width="9.140625" style="46"/>
  </cols>
  <sheetData/>
  <phoneticPr fontId="16" type="noConversion"/>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DblClick" enableFormatConditionsCalculation="0">
    <tabColor indexed="47"/>
  </sheetPr>
  <dimension ref="A1"/>
  <sheetViews>
    <sheetView showGridLines="0" zoomScaleNormal="100" workbookViewId="0"/>
  </sheetViews>
  <sheetFormatPr defaultRowHeight="11.25"/>
  <cols>
    <col min="1" max="16384" width="9.140625" style="46"/>
  </cols>
  <sheetData/>
  <phoneticPr fontId="16" type="noConversion"/>
  <pageMargins left="0.75" right="0.75" top="1" bottom="1" header="0.5" footer="0.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311"/>
    <col min="27" max="36" width="9.140625" style="318"/>
    <col min="37" max="16384" width="9.140625" style="311"/>
  </cols>
  <sheetData/>
  <sheetProtection formatColumns="0" formatRows="0"/>
  <phoneticPr fontId="16"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odUpdTemplLogger">
    <tabColor indexed="24"/>
    <pageSetUpPr fitToPage="1"/>
  </sheetPr>
  <dimension ref="A1:D15"/>
  <sheetViews>
    <sheetView showGridLines="0" zoomScaleNormal="100" workbookViewId="0"/>
  </sheetViews>
  <sheetFormatPr defaultRowHeight="11.25"/>
  <cols>
    <col min="1" max="1" width="30.7109375" style="312" customWidth="1"/>
    <col min="2" max="2" width="80.7109375" style="312" customWidth="1"/>
    <col min="3" max="3" width="30.7109375" style="312" customWidth="1"/>
    <col min="4" max="16384" width="9.140625" style="311"/>
  </cols>
  <sheetData>
    <row r="1" spans="1:4" ht="24" customHeight="1" thickBot="1">
      <c r="A1" s="308" t="s">
        <v>3397</v>
      </c>
      <c r="B1" s="308" t="s">
        <v>3398</v>
      </c>
      <c r="C1" s="309" t="s">
        <v>3399</v>
      </c>
      <c r="D1" s="310"/>
    </row>
    <row r="2" spans="1:4">
      <c r="A2" s="312" t="s">
        <v>3478</v>
      </c>
      <c r="B2" s="312" t="s">
        <v>3479</v>
      </c>
      <c r="C2" s="312" t="s">
        <v>3480</v>
      </c>
    </row>
    <row r="3" spans="1:4">
      <c r="A3" s="312" t="s">
        <v>3481</v>
      </c>
      <c r="B3" s="312" t="s">
        <v>3482</v>
      </c>
      <c r="C3" s="312" t="s">
        <v>3480</v>
      </c>
    </row>
    <row r="4" spans="1:4">
      <c r="A4" s="312" t="s">
        <v>3484</v>
      </c>
      <c r="B4" s="312" t="s">
        <v>3479</v>
      </c>
      <c r="C4" s="312" t="s">
        <v>3480</v>
      </c>
    </row>
    <row r="5" spans="1:4">
      <c r="A5" s="312" t="s">
        <v>3485</v>
      </c>
      <c r="B5" s="312" t="s">
        <v>3482</v>
      </c>
      <c r="C5" s="312" t="s">
        <v>3480</v>
      </c>
    </row>
    <row r="6" spans="1:4">
      <c r="A6" s="312" t="s">
        <v>1290</v>
      </c>
      <c r="B6" s="312" t="s">
        <v>3479</v>
      </c>
      <c r="C6" s="312" t="s">
        <v>3480</v>
      </c>
    </row>
    <row r="7" spans="1:4">
      <c r="A7" s="312" t="s">
        <v>1291</v>
      </c>
      <c r="B7" s="312" t="s">
        <v>3482</v>
      </c>
      <c r="C7" s="312" t="s">
        <v>3480</v>
      </c>
    </row>
    <row r="8" spans="1:4">
      <c r="A8" s="312" t="s">
        <v>1292</v>
      </c>
      <c r="B8" s="312" t="s">
        <v>3479</v>
      </c>
      <c r="C8" s="312" t="s">
        <v>3480</v>
      </c>
    </row>
    <row r="9" spans="1:4">
      <c r="A9" s="312" t="s">
        <v>1293</v>
      </c>
      <c r="B9" s="312" t="s">
        <v>3482</v>
      </c>
      <c r="C9" s="312" t="s">
        <v>3480</v>
      </c>
    </row>
    <row r="10" spans="1:4">
      <c r="A10" s="312" t="s">
        <v>4151</v>
      </c>
      <c r="B10" s="312" t="s">
        <v>3479</v>
      </c>
      <c r="C10" s="312" t="s">
        <v>3480</v>
      </c>
    </row>
    <row r="11" spans="1:4">
      <c r="A11" s="312" t="s">
        <v>4152</v>
      </c>
      <c r="B11" s="312" t="s">
        <v>4153</v>
      </c>
      <c r="C11" s="312" t="s">
        <v>3480</v>
      </c>
    </row>
    <row r="12" spans="1:4">
      <c r="A12" s="312" t="s">
        <v>4154</v>
      </c>
      <c r="B12" s="312" t="s">
        <v>3479</v>
      </c>
      <c r="C12" s="312" t="s">
        <v>3480</v>
      </c>
    </row>
    <row r="13" spans="1:4">
      <c r="A13" s="312" t="s">
        <v>4155</v>
      </c>
      <c r="B13" s="312" t="s">
        <v>3482</v>
      </c>
      <c r="C13" s="312" t="s">
        <v>3480</v>
      </c>
    </row>
    <row r="14" spans="1:4">
      <c r="A14" s="312" t="s">
        <v>4156</v>
      </c>
      <c r="B14" s="312" t="s">
        <v>3479</v>
      </c>
      <c r="C14" s="312" t="s">
        <v>3480</v>
      </c>
    </row>
    <row r="15" spans="1:4">
      <c r="A15" s="312" t="s">
        <v>4157</v>
      </c>
      <c r="B15" s="312" t="s">
        <v>3482</v>
      </c>
      <c r="C15" s="312" t="s">
        <v>3480</v>
      </c>
    </row>
  </sheetData>
  <sheetProtection password="FA9C" sheet="1" objects="1" scenarios="1" formatColumns="0" formatRows="0" autoFilter="0"/>
  <phoneticPr fontId="16" type="noConversion"/>
  <printOptions horizontalCentered="1"/>
  <pageMargins left="0.24000000000000002" right="0.24000000000000002" top="0.24000000000000002" bottom="0.24000000000000002" header="0.24000000000000002" footer="0.24000000000000002"/>
  <pageSetup paperSize="9" scale="67" fitToHeight="0" orientation="portrait" r:id="rId1"/>
  <headerFooter alignWithMargins="0"/>
  <drawing r:id="rId2"/>
  <legacyDrawing r:id="rId3"/>
  <controls>
    <mc:AlternateContent xmlns:mc="http://schemas.openxmlformats.org/markup-compatibility/2006">
      <mc:Choice Requires="x14">
        <control shapeId="87041" r:id="rId4" name="cmdClearLog">
          <controlPr defaultSize="0" autoLine="0" r:id="rId5">
            <anchor moveWithCells="1">
              <from>
                <xdr:col>3</xdr:col>
                <xdr:colOff>142875</xdr:colOff>
                <xdr:row>0</xdr:row>
                <xdr:rowOff>28575</xdr:rowOff>
              </from>
              <to>
                <xdr:col>5</xdr:col>
                <xdr:colOff>523875</xdr:colOff>
                <xdr:row>1</xdr:row>
                <xdr:rowOff>0</xdr:rowOff>
              </to>
            </anchor>
          </controlPr>
        </control>
      </mc:Choice>
      <mc:Fallback>
        <control shapeId="87041" r:id="rId4" name="cmdClearLog"/>
      </mc:Fallback>
    </mc:AlternateContent>
  </control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gionSelectSub">
    <tabColor indexed="47"/>
  </sheetPr>
  <dimension ref="A1"/>
  <sheetViews>
    <sheetView showGridLines="0" workbookViewId="0"/>
  </sheetViews>
  <sheetFormatPr defaultRowHeight="11.25"/>
  <sheetData/>
  <phoneticPr fontId="16" type="noConversion"/>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workbookViewId="0"/>
  </sheetViews>
  <sheetFormatPr defaultRowHeight="11.25"/>
  <sheetData/>
  <phoneticPr fontId="16"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MO">
    <tabColor indexed="47"/>
  </sheetPr>
  <dimension ref="A1"/>
  <sheetViews>
    <sheetView showGridLines="0" workbookViewId="0"/>
  </sheetViews>
  <sheetFormatPr defaultRowHeight="11.25"/>
  <cols>
    <col min="1" max="16384" width="9.140625" style="46"/>
  </cols>
  <sheetData/>
  <phoneticPr fontId="16" type="noConversion"/>
  <pageMargins left="0.75" right="0.75" top="1" bottom="1" header="0.5" footer="0.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SheetMain01">
    <tabColor indexed="47"/>
  </sheetPr>
  <dimension ref="A1"/>
  <sheetViews>
    <sheetView showGridLines="0" workbookViewId="0"/>
  </sheetViews>
  <sheetFormatPr defaultRowHeight="11.25"/>
  <sheetData/>
  <sheetProtection formatColumns="0" formatRows="0"/>
  <phoneticPr fontId="16" type="noConversion"/>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SheetMain02">
    <tabColor indexed="47"/>
  </sheetPr>
  <dimension ref="A1"/>
  <sheetViews>
    <sheetView showGridLines="0" workbookViewId="0"/>
  </sheetViews>
  <sheetFormatPr defaultRowHeight="11.25"/>
  <sheetData/>
  <sheetProtection formatColumns="0" formatRows="0"/>
  <phoneticPr fontId="16"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SheetMain03">
    <tabColor indexed="47"/>
  </sheetPr>
  <dimension ref="A1"/>
  <sheetViews>
    <sheetView showGridLines="0" workbookViewId="0"/>
  </sheetViews>
  <sheetFormatPr defaultRowHeight="11.25"/>
  <sheetData/>
  <sheetProtection formatColumns="0" formatRows="0"/>
  <phoneticPr fontId="16" type="noConversion"/>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SheetMain04">
    <tabColor indexed="47"/>
  </sheetPr>
  <dimension ref="A1"/>
  <sheetViews>
    <sheetView showGridLines="0" workbookViewId="0"/>
  </sheetViews>
  <sheetFormatPr defaultRowHeight="11.25"/>
  <sheetData/>
  <sheetProtection formatColumns="0" formatRows="0"/>
  <phoneticPr fontId="16" type="noConversion"/>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SheetMain05">
    <tabColor indexed="47"/>
  </sheetPr>
  <dimension ref="A1"/>
  <sheetViews>
    <sheetView showGridLines="0" workbookViewId="0"/>
  </sheetViews>
  <sheetFormatPr defaultRowHeight="11.25"/>
  <sheetData/>
  <sheetProtection formatColumns="0" formatRows="0"/>
  <phoneticPr fontId="16" type="noConversion"/>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SheetMain06">
    <tabColor indexed="47"/>
  </sheetPr>
  <dimension ref="A1"/>
  <sheetViews>
    <sheetView showGridLines="0" workbookViewId="0"/>
  </sheetViews>
  <sheetFormatPr defaultRowHeight="11.25"/>
  <sheetData/>
  <phoneticPr fontId="16" type="noConversion"/>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Old00" enableFormatConditionsCalculation="0">
    <tabColor indexed="47"/>
  </sheetPr>
  <dimension ref="C1:BE72"/>
  <sheetViews>
    <sheetView showGridLines="0" zoomScaleNormal="100" workbookViewId="0"/>
  </sheetViews>
  <sheetFormatPr defaultRowHeight="11.25"/>
  <cols>
    <col min="1" max="1" width="5.85546875" style="8" customWidth="1"/>
    <col min="2" max="2" width="3" style="8" customWidth="1"/>
    <col min="3" max="3" width="11.28515625" style="4" customWidth="1"/>
    <col min="4" max="4" width="6.42578125" style="5" customWidth="1"/>
    <col min="5" max="5" width="32.85546875" style="5" customWidth="1"/>
    <col min="6" max="6" width="19.42578125" style="5" customWidth="1"/>
    <col min="7" max="7" width="13.42578125" style="5" customWidth="1"/>
    <col min="8" max="8" width="40.85546875" style="5" customWidth="1"/>
    <col min="9" max="9" width="17.42578125" style="5" customWidth="1"/>
    <col min="10" max="10" width="10.42578125" style="5" customWidth="1"/>
    <col min="11" max="11" width="30.28515625" style="5" customWidth="1"/>
    <col min="12" max="12" width="3" style="5" customWidth="1"/>
    <col min="13" max="13" width="9.140625" style="5"/>
    <col min="14" max="16" width="5.140625" style="5" customWidth="1"/>
    <col min="17" max="47" width="9.140625" style="5"/>
    <col min="48" max="48" width="15" style="7" customWidth="1"/>
    <col min="49" max="49" width="39.85546875" style="7" customWidth="1"/>
    <col min="50" max="50" width="23.42578125" style="7" customWidth="1"/>
    <col min="51" max="51" width="55.7109375" style="7" customWidth="1"/>
    <col min="52" max="52" width="34.85546875" style="7" customWidth="1"/>
    <col min="53" max="53" width="22.42578125" style="7" customWidth="1"/>
    <col min="54" max="54" width="18.85546875" style="7" customWidth="1"/>
    <col min="55" max="55" width="23.42578125" style="7" customWidth="1"/>
    <col min="56" max="56" width="23.28515625" style="7" customWidth="1"/>
    <col min="57" max="57" width="28.85546875" style="8" customWidth="1"/>
    <col min="58" max="16384" width="9.140625" style="8"/>
  </cols>
  <sheetData>
    <row r="1" spans="3:57" ht="15" customHeight="1">
      <c r="AV1" s="6" t="s">
        <v>2936</v>
      </c>
      <c r="AW1" s="6" t="s">
        <v>2937</v>
      </c>
      <c r="AX1" s="6" t="s">
        <v>2938</v>
      </c>
      <c r="AY1" s="6" t="s">
        <v>2939</v>
      </c>
      <c r="AZ1" s="6" t="s">
        <v>2940</v>
      </c>
      <c r="BA1" s="7" t="s">
        <v>2941</v>
      </c>
      <c r="BB1" s="6" t="s">
        <v>2942</v>
      </c>
      <c r="BC1" s="6" t="s">
        <v>2943</v>
      </c>
      <c r="BD1" s="6" t="s">
        <v>2944</v>
      </c>
      <c r="BE1" s="6" t="s">
        <v>2945</v>
      </c>
    </row>
    <row r="2" spans="3:57" ht="12.75" customHeight="1">
      <c r="AV2" s="7" t="s">
        <v>2946</v>
      </c>
      <c r="AW2" s="9" t="s">
        <v>2938</v>
      </c>
      <c r="AX2" s="7" t="s">
        <v>3076</v>
      </c>
      <c r="AY2" s="7" t="s">
        <v>3076</v>
      </c>
      <c r="AZ2" s="7" t="s">
        <v>3076</v>
      </c>
      <c r="BA2" s="7" t="s">
        <v>3076</v>
      </c>
      <c r="BB2" s="7" t="s">
        <v>3076</v>
      </c>
      <c r="BC2" s="7" t="s">
        <v>3076</v>
      </c>
      <c r="BD2" s="7" t="s">
        <v>3076</v>
      </c>
      <c r="BE2" s="7" t="s">
        <v>3076</v>
      </c>
    </row>
    <row r="3" spans="3:57" ht="12" customHeight="1">
      <c r="C3" s="10"/>
      <c r="D3" s="11"/>
      <c r="E3" s="11"/>
      <c r="F3" s="11"/>
      <c r="G3" s="11"/>
      <c r="H3" s="11"/>
      <c r="I3" s="11"/>
      <c r="J3" s="11"/>
      <c r="K3" s="11"/>
      <c r="L3" s="12"/>
      <c r="AV3" s="7" t="s">
        <v>2947</v>
      </c>
      <c r="AW3" s="9" t="s">
        <v>2940</v>
      </c>
      <c r="AX3" s="7" t="s">
        <v>2948</v>
      </c>
      <c r="AY3" s="7" t="s">
        <v>2949</v>
      </c>
      <c r="AZ3" s="7" t="s">
        <v>2950</v>
      </c>
      <c r="BA3" s="7" t="s">
        <v>2951</v>
      </c>
      <c r="BB3" s="7" t="s">
        <v>2952</v>
      </c>
      <c r="BC3" s="7" t="s">
        <v>2953</v>
      </c>
      <c r="BD3" s="7" t="s">
        <v>2954</v>
      </c>
      <c r="BE3" s="7" t="s">
        <v>2955</v>
      </c>
    </row>
    <row r="4" spans="3:57">
      <c r="C4" s="13"/>
      <c r="D4" s="514" t="s">
        <v>2956</v>
      </c>
      <c r="E4" s="515"/>
      <c r="F4" s="515"/>
      <c r="G4" s="515"/>
      <c r="H4" s="515"/>
      <c r="I4" s="515"/>
      <c r="J4" s="515"/>
      <c r="K4" s="516"/>
      <c r="L4" s="14"/>
      <c r="AV4" s="7" t="s">
        <v>2957</v>
      </c>
      <c r="AW4" s="9" t="s">
        <v>2941</v>
      </c>
      <c r="AX4" s="7" t="s">
        <v>2958</v>
      </c>
      <c r="AY4" s="7" t="s">
        <v>2959</v>
      </c>
      <c r="AZ4" s="7" t="s">
        <v>2960</v>
      </c>
      <c r="BA4" s="7" t="s">
        <v>2961</v>
      </c>
      <c r="BB4" s="7" t="s">
        <v>2962</v>
      </c>
      <c r="BC4" s="7" t="s">
        <v>2963</v>
      </c>
      <c r="BD4" s="7" t="s">
        <v>2964</v>
      </c>
      <c r="BE4" s="7" t="s">
        <v>2965</v>
      </c>
    </row>
    <row r="5" spans="3:57" ht="12" thickBot="1">
      <c r="C5" s="13"/>
      <c r="D5" s="15"/>
      <c r="E5" s="15"/>
      <c r="F5" s="15"/>
      <c r="G5" s="15"/>
      <c r="H5" s="15"/>
      <c r="I5" s="15"/>
      <c r="J5" s="15"/>
      <c r="K5" s="15"/>
      <c r="L5" s="14"/>
      <c r="AV5" s="7" t="s">
        <v>2966</v>
      </c>
      <c r="AW5" s="9" t="s">
        <v>2942</v>
      </c>
      <c r="AX5" s="7" t="s">
        <v>2967</v>
      </c>
      <c r="AY5" s="7" t="s">
        <v>2968</v>
      </c>
      <c r="AZ5" s="7" t="s">
        <v>2969</v>
      </c>
      <c r="BB5" s="7" t="s">
        <v>2970</v>
      </c>
      <c r="BC5" s="7" t="s">
        <v>2971</v>
      </c>
      <c r="BE5" s="7" t="s">
        <v>2972</v>
      </c>
    </row>
    <row r="6" spans="3:57">
      <c r="C6" s="13"/>
      <c r="D6" s="509" t="s">
        <v>2973</v>
      </c>
      <c r="E6" s="510"/>
      <c r="F6" s="510"/>
      <c r="G6" s="510"/>
      <c r="H6" s="510"/>
      <c r="I6" s="510"/>
      <c r="J6" s="510"/>
      <c r="K6" s="511"/>
      <c r="L6" s="14"/>
      <c r="AV6" s="7" t="s">
        <v>2974</v>
      </c>
      <c r="AW6" s="9" t="s">
        <v>2943</v>
      </c>
      <c r="AX6" s="7" t="s">
        <v>2975</v>
      </c>
      <c r="AY6" s="7" t="s">
        <v>2976</v>
      </c>
      <c r="BB6" s="7" t="s">
        <v>2977</v>
      </c>
    </row>
    <row r="7" spans="3:57">
      <c r="C7" s="13"/>
      <c r="D7" s="16" t="s">
        <v>2978</v>
      </c>
      <c r="E7" s="17" t="s">
        <v>3025</v>
      </c>
      <c r="F7" s="480"/>
      <c r="G7" s="480"/>
      <c r="H7" s="480"/>
      <c r="I7" s="480"/>
      <c r="J7" s="480"/>
      <c r="K7" s="481"/>
      <c r="L7" s="14"/>
      <c r="AV7" s="7" t="s">
        <v>2979</v>
      </c>
      <c r="AW7" s="9" t="s">
        <v>2944</v>
      </c>
      <c r="AX7" s="7" t="s">
        <v>2980</v>
      </c>
      <c r="AY7" s="7" t="s">
        <v>2981</v>
      </c>
    </row>
    <row r="8" spans="3:57" ht="29.25" customHeight="1">
      <c r="C8" s="13"/>
      <c r="D8" s="16" t="s">
        <v>2982</v>
      </c>
      <c r="E8" s="18" t="s">
        <v>2983</v>
      </c>
      <c r="F8" s="480"/>
      <c r="G8" s="480"/>
      <c r="H8" s="480"/>
      <c r="I8" s="480"/>
      <c r="J8" s="480"/>
      <c r="K8" s="481"/>
      <c r="L8" s="14"/>
      <c r="AV8" s="7" t="s">
        <v>2984</v>
      </c>
      <c r="AW8" s="9" t="s">
        <v>2939</v>
      </c>
      <c r="AX8" s="7" t="s">
        <v>2985</v>
      </c>
      <c r="AY8" s="7" t="s">
        <v>2986</v>
      </c>
    </row>
    <row r="9" spans="3:57" ht="29.25" customHeight="1">
      <c r="C9" s="13"/>
      <c r="D9" s="16" t="s">
        <v>2987</v>
      </c>
      <c r="E9" s="18" t="s">
        <v>2988</v>
      </c>
      <c r="F9" s="480"/>
      <c r="G9" s="480"/>
      <c r="H9" s="480"/>
      <c r="I9" s="480"/>
      <c r="J9" s="480"/>
      <c r="K9" s="481"/>
      <c r="L9" s="14"/>
      <c r="AV9" s="7" t="s">
        <v>2989</v>
      </c>
      <c r="AW9" s="9" t="s">
        <v>2945</v>
      </c>
      <c r="AX9" s="7" t="s">
        <v>2990</v>
      </c>
      <c r="AY9" s="7" t="s">
        <v>2991</v>
      </c>
    </row>
    <row r="10" spans="3:57">
      <c r="C10" s="13"/>
      <c r="D10" s="16" t="s">
        <v>2992</v>
      </c>
      <c r="E10" s="17" t="s">
        <v>2993</v>
      </c>
      <c r="F10" s="512"/>
      <c r="G10" s="512"/>
      <c r="H10" s="512"/>
      <c r="I10" s="512"/>
      <c r="J10" s="512"/>
      <c r="K10" s="513"/>
      <c r="L10" s="14"/>
      <c r="AX10" s="7" t="s">
        <v>2994</v>
      </c>
      <c r="AY10" s="7" t="s">
        <v>2995</v>
      </c>
    </row>
    <row r="11" spans="3:57">
      <c r="C11" s="13"/>
      <c r="D11" s="16" t="s">
        <v>2996</v>
      </c>
      <c r="E11" s="17" t="s">
        <v>2997</v>
      </c>
      <c r="F11" s="512"/>
      <c r="G11" s="512"/>
      <c r="H11" s="512"/>
      <c r="I11" s="512"/>
      <c r="J11" s="512"/>
      <c r="K11" s="513"/>
      <c r="L11" s="14"/>
      <c r="N11" s="19"/>
      <c r="AX11" s="7" t="s">
        <v>2998</v>
      </c>
      <c r="AY11" s="7" t="s">
        <v>2999</v>
      </c>
    </row>
    <row r="12" spans="3:57" ht="22.5">
      <c r="C12" s="13"/>
      <c r="D12" s="16" t="s">
        <v>3000</v>
      </c>
      <c r="E12" s="18" t="s">
        <v>3001</v>
      </c>
      <c r="F12" s="512"/>
      <c r="G12" s="512"/>
      <c r="H12" s="512"/>
      <c r="I12" s="512"/>
      <c r="J12" s="512"/>
      <c r="K12" s="513"/>
      <c r="L12" s="14"/>
      <c r="N12" s="19"/>
      <c r="AX12" s="7" t="s">
        <v>3002</v>
      </c>
      <c r="AY12" s="7" t="s">
        <v>3065</v>
      </c>
    </row>
    <row r="13" spans="3:57">
      <c r="C13" s="13"/>
      <c r="D13" s="16" t="s">
        <v>3066</v>
      </c>
      <c r="E13" s="17" t="s">
        <v>3067</v>
      </c>
      <c r="F13" s="512"/>
      <c r="G13" s="512"/>
      <c r="H13" s="512"/>
      <c r="I13" s="512"/>
      <c r="J13" s="512"/>
      <c r="K13" s="513"/>
      <c r="L13" s="14"/>
      <c r="N13" s="19"/>
      <c r="AY13" s="7" t="s">
        <v>3026</v>
      </c>
    </row>
    <row r="14" spans="3:57" ht="29.25" customHeight="1">
      <c r="C14" s="13"/>
      <c r="D14" s="16" t="s">
        <v>3027</v>
      </c>
      <c r="E14" s="17" t="s">
        <v>3028</v>
      </c>
      <c r="F14" s="512"/>
      <c r="G14" s="512"/>
      <c r="H14" s="512"/>
      <c r="I14" s="512"/>
      <c r="J14" s="512"/>
      <c r="K14" s="513"/>
      <c r="L14" s="14"/>
      <c r="N14" s="19"/>
      <c r="AY14" s="7" t="s">
        <v>3029</v>
      </c>
    </row>
    <row r="15" spans="3:57" ht="21.75" customHeight="1">
      <c r="C15" s="13"/>
      <c r="D15" s="16" t="s">
        <v>3030</v>
      </c>
      <c r="E15" s="17" t="s">
        <v>3031</v>
      </c>
      <c r="F15" s="43"/>
      <c r="G15" s="508" t="s">
        <v>3032</v>
      </c>
      <c r="H15" s="508"/>
      <c r="I15" s="508"/>
      <c r="J15" s="508"/>
      <c r="K15" s="3"/>
      <c r="L15" s="14"/>
      <c r="N15" s="19"/>
      <c r="AY15" s="7" t="s">
        <v>3033</v>
      </c>
    </row>
    <row r="16" spans="3:57" ht="12" thickBot="1">
      <c r="C16" s="13"/>
      <c r="D16" s="21" t="s">
        <v>3034</v>
      </c>
      <c r="E16" s="22" t="s">
        <v>3035</v>
      </c>
      <c r="F16" s="478"/>
      <c r="G16" s="478"/>
      <c r="H16" s="478"/>
      <c r="I16" s="478"/>
      <c r="J16" s="478"/>
      <c r="K16" s="479"/>
      <c r="L16" s="14"/>
      <c r="N16" s="19"/>
      <c r="AY16" s="7" t="s">
        <v>3036</v>
      </c>
    </row>
    <row r="17" spans="3:51" ht="12" thickBot="1">
      <c r="C17" s="13"/>
      <c r="D17" s="15"/>
      <c r="E17" s="15"/>
      <c r="F17" s="15"/>
      <c r="G17" s="15"/>
      <c r="H17" s="15"/>
      <c r="I17" s="15"/>
      <c r="J17" s="15"/>
      <c r="K17" s="15"/>
      <c r="L17" s="14"/>
      <c r="AY17" s="7" t="s">
        <v>3037</v>
      </c>
    </row>
    <row r="18" spans="3:51">
      <c r="C18" s="13"/>
      <c r="D18" s="509" t="s">
        <v>3038</v>
      </c>
      <c r="E18" s="510"/>
      <c r="F18" s="510"/>
      <c r="G18" s="510"/>
      <c r="H18" s="510"/>
      <c r="I18" s="510"/>
      <c r="J18" s="510"/>
      <c r="K18" s="511"/>
      <c r="L18" s="14"/>
      <c r="N18" s="19"/>
    </row>
    <row r="19" spans="3:51">
      <c r="C19" s="13"/>
      <c r="D19" s="16" t="s">
        <v>3022</v>
      </c>
      <c r="E19" s="17" t="s">
        <v>3039</v>
      </c>
      <c r="F19" s="512"/>
      <c r="G19" s="512"/>
      <c r="H19" s="512"/>
      <c r="I19" s="512"/>
      <c r="J19" s="512"/>
      <c r="K19" s="513"/>
      <c r="L19" s="14"/>
      <c r="N19" s="19"/>
    </row>
    <row r="20" spans="3:51" ht="22.5">
      <c r="C20" s="13"/>
      <c r="D20" s="16" t="s">
        <v>3023</v>
      </c>
      <c r="E20" s="23" t="s">
        <v>3040</v>
      </c>
      <c r="F20" s="480"/>
      <c r="G20" s="480"/>
      <c r="H20" s="480"/>
      <c r="I20" s="480"/>
      <c r="J20" s="480"/>
      <c r="K20" s="481"/>
      <c r="L20" s="14"/>
      <c r="N20" s="19"/>
    </row>
    <row r="21" spans="3:51">
      <c r="C21" s="13"/>
      <c r="D21" s="16" t="s">
        <v>3024</v>
      </c>
      <c r="E21" s="23" t="s">
        <v>3041</v>
      </c>
      <c r="F21" s="480"/>
      <c r="G21" s="480"/>
      <c r="H21" s="480"/>
      <c r="I21" s="480"/>
      <c r="J21" s="480"/>
      <c r="K21" s="481"/>
      <c r="L21" s="14"/>
      <c r="N21" s="19"/>
    </row>
    <row r="22" spans="3:51" ht="22.5">
      <c r="C22" s="13"/>
      <c r="D22" s="16" t="s">
        <v>3042</v>
      </c>
      <c r="E22" s="23" t="s">
        <v>3043</v>
      </c>
      <c r="F22" s="480"/>
      <c r="G22" s="480"/>
      <c r="H22" s="480"/>
      <c r="I22" s="480"/>
      <c r="J22" s="480"/>
      <c r="K22" s="481"/>
      <c r="L22" s="14"/>
      <c r="N22" s="19"/>
    </row>
    <row r="23" spans="3:51" ht="22.5">
      <c r="C23" s="13"/>
      <c r="D23" s="16" t="s">
        <v>3044</v>
      </c>
      <c r="E23" s="23" t="s">
        <v>3045</v>
      </c>
      <c r="F23" s="480"/>
      <c r="G23" s="480"/>
      <c r="H23" s="480"/>
      <c r="I23" s="480"/>
      <c r="J23" s="480"/>
      <c r="K23" s="481"/>
      <c r="L23" s="14"/>
      <c r="N23" s="19"/>
    </row>
    <row r="24" spans="3:51" ht="23.25" thickBot="1">
      <c r="C24" s="13"/>
      <c r="D24" s="21" t="s">
        <v>3046</v>
      </c>
      <c r="E24" s="24" t="s">
        <v>3047</v>
      </c>
      <c r="F24" s="478"/>
      <c r="G24" s="478"/>
      <c r="H24" s="478"/>
      <c r="I24" s="478"/>
      <c r="J24" s="478"/>
      <c r="K24" s="479"/>
      <c r="L24" s="14"/>
      <c r="N24" s="19"/>
    </row>
    <row r="25" spans="3:51" ht="12" thickBot="1">
      <c r="C25" s="13"/>
      <c r="D25" s="15"/>
      <c r="E25" s="15"/>
      <c r="F25" s="15"/>
      <c r="G25" s="15"/>
      <c r="H25" s="15"/>
      <c r="I25" s="15"/>
      <c r="J25" s="15"/>
      <c r="K25" s="15"/>
      <c r="L25" s="14"/>
      <c r="N25" s="19"/>
    </row>
    <row r="26" spans="3:51">
      <c r="C26" s="13"/>
      <c r="D26" s="472" t="s">
        <v>3048</v>
      </c>
      <c r="E26" s="473"/>
      <c r="F26" s="473"/>
      <c r="G26" s="473"/>
      <c r="H26" s="473"/>
      <c r="I26" s="473"/>
      <c r="J26" s="473"/>
      <c r="K26" s="474"/>
      <c r="L26" s="14"/>
      <c r="N26" s="19"/>
    </row>
    <row r="27" spans="3:51">
      <c r="C27" s="13" t="s">
        <v>3049</v>
      </c>
      <c r="D27" s="16" t="s">
        <v>2932</v>
      </c>
      <c r="E27" s="23" t="s">
        <v>3050</v>
      </c>
      <c r="F27" s="480"/>
      <c r="G27" s="480"/>
      <c r="H27" s="480"/>
      <c r="I27" s="480"/>
      <c r="J27" s="480"/>
      <c r="K27" s="481"/>
      <c r="L27" s="14"/>
      <c r="N27" s="19"/>
    </row>
    <row r="28" spans="3:51" ht="12" thickBot="1">
      <c r="C28" s="13" t="s">
        <v>3051</v>
      </c>
      <c r="D28" s="469" t="s">
        <v>3052</v>
      </c>
      <c r="E28" s="470"/>
      <c r="F28" s="470"/>
      <c r="G28" s="470"/>
      <c r="H28" s="470"/>
      <c r="I28" s="470"/>
      <c r="J28" s="470"/>
      <c r="K28" s="471"/>
      <c r="L28" s="14"/>
      <c r="M28" s="25"/>
      <c r="N28" s="19"/>
    </row>
    <row r="29" spans="3:51" ht="12" thickBot="1">
      <c r="C29" s="13"/>
      <c r="D29" s="15"/>
      <c r="E29" s="15"/>
      <c r="F29" s="15"/>
      <c r="G29" s="15"/>
      <c r="H29" s="15"/>
      <c r="I29" s="15"/>
      <c r="J29" s="15"/>
      <c r="K29" s="15"/>
      <c r="L29" s="14"/>
      <c r="N29" s="19"/>
    </row>
    <row r="30" spans="3:51">
      <c r="C30" s="13"/>
      <c r="D30" s="472" t="s">
        <v>3053</v>
      </c>
      <c r="E30" s="473"/>
      <c r="F30" s="473"/>
      <c r="G30" s="473"/>
      <c r="H30" s="473"/>
      <c r="I30" s="473"/>
      <c r="J30" s="473"/>
      <c r="K30" s="474"/>
      <c r="L30" s="14"/>
      <c r="N30" s="19"/>
    </row>
    <row r="31" spans="3:51" ht="12" thickBot="1">
      <c r="C31" s="13"/>
      <c r="D31" s="26" t="s">
        <v>2933</v>
      </c>
      <c r="E31" s="27" t="s">
        <v>3054</v>
      </c>
      <c r="F31" s="504"/>
      <c r="G31" s="504"/>
      <c r="H31" s="504"/>
      <c r="I31" s="504"/>
      <c r="J31" s="504"/>
      <c r="K31" s="505"/>
      <c r="L31" s="14"/>
      <c r="N31" s="19"/>
    </row>
    <row r="32" spans="3:51" ht="22.5">
      <c r="C32" s="13"/>
      <c r="D32" s="28"/>
      <c r="E32" s="29" t="s">
        <v>3055</v>
      </c>
      <c r="F32" s="29" t="s">
        <v>3056</v>
      </c>
      <c r="G32" s="30" t="s">
        <v>3057</v>
      </c>
      <c r="H32" s="506" t="s">
        <v>3003</v>
      </c>
      <c r="I32" s="506"/>
      <c r="J32" s="506"/>
      <c r="K32" s="507"/>
      <c r="L32" s="14"/>
      <c r="N32" s="19"/>
    </row>
    <row r="33" spans="3:14">
      <c r="C33" s="13" t="s">
        <v>3049</v>
      </c>
      <c r="D33" s="16" t="s">
        <v>3004</v>
      </c>
      <c r="E33" s="23" t="s">
        <v>3005</v>
      </c>
      <c r="F33" s="44"/>
      <c r="G33" s="44"/>
      <c r="H33" s="480"/>
      <c r="I33" s="480"/>
      <c r="J33" s="480"/>
      <c r="K33" s="481"/>
      <c r="L33" s="14"/>
      <c r="N33" s="19"/>
    </row>
    <row r="34" spans="3:14" ht="12" thickBot="1">
      <c r="C34" s="13" t="s">
        <v>3051</v>
      </c>
      <c r="D34" s="469" t="s">
        <v>3006</v>
      </c>
      <c r="E34" s="470"/>
      <c r="F34" s="470"/>
      <c r="G34" s="470"/>
      <c r="H34" s="470"/>
      <c r="I34" s="470"/>
      <c r="J34" s="470"/>
      <c r="K34" s="471"/>
      <c r="L34" s="14"/>
      <c r="N34" s="19"/>
    </row>
    <row r="35" spans="3:14" ht="12" thickBot="1">
      <c r="C35" s="13"/>
      <c r="D35" s="15"/>
      <c r="E35" s="15"/>
      <c r="F35" s="15"/>
      <c r="G35" s="15"/>
      <c r="H35" s="15"/>
      <c r="I35" s="15"/>
      <c r="J35" s="15"/>
      <c r="K35" s="15"/>
      <c r="L35" s="14"/>
    </row>
    <row r="36" spans="3:14">
      <c r="C36" s="13"/>
      <c r="D36" s="472" t="s">
        <v>3007</v>
      </c>
      <c r="E36" s="473"/>
      <c r="F36" s="473"/>
      <c r="G36" s="473"/>
      <c r="H36" s="473"/>
      <c r="I36" s="473"/>
      <c r="J36" s="473"/>
      <c r="K36" s="474"/>
      <c r="L36" s="14"/>
      <c r="N36" s="19"/>
    </row>
    <row r="37" spans="3:14" ht="24.75" customHeight="1">
      <c r="C37" s="13"/>
      <c r="D37" s="31"/>
      <c r="E37" s="20" t="s">
        <v>3008</v>
      </c>
      <c r="F37" s="20" t="s">
        <v>3009</v>
      </c>
      <c r="G37" s="20" t="s">
        <v>3010</v>
      </c>
      <c r="H37" s="20" t="s">
        <v>3011</v>
      </c>
      <c r="I37" s="495" t="s">
        <v>3012</v>
      </c>
      <c r="J37" s="496"/>
      <c r="K37" s="497"/>
      <c r="L37" s="14"/>
      <c r="N37" s="19"/>
    </row>
    <row r="38" spans="3:14">
      <c r="C38" s="13" t="s">
        <v>3049</v>
      </c>
      <c r="D38" s="16" t="s">
        <v>3013</v>
      </c>
      <c r="E38" s="44"/>
      <c r="F38" s="44"/>
      <c r="G38" s="44"/>
      <c r="H38" s="44"/>
      <c r="I38" s="498"/>
      <c r="J38" s="499"/>
      <c r="K38" s="500"/>
      <c r="L38" s="14"/>
    </row>
    <row r="39" spans="3:14">
      <c r="C39" s="1" t="s">
        <v>3094</v>
      </c>
      <c r="D39" s="16" t="s">
        <v>3095</v>
      </c>
      <c r="E39" s="44"/>
      <c r="F39" s="44"/>
      <c r="G39" s="44"/>
      <c r="H39" s="44"/>
      <c r="I39" s="498"/>
      <c r="J39" s="499"/>
      <c r="K39" s="500"/>
      <c r="L39" s="14"/>
    </row>
    <row r="40" spans="3:14">
      <c r="C40" s="1" t="s">
        <v>3094</v>
      </c>
      <c r="D40" s="16" t="s">
        <v>3097</v>
      </c>
      <c r="E40" s="44"/>
      <c r="F40" s="44"/>
      <c r="G40" s="44"/>
      <c r="H40" s="44"/>
      <c r="I40" s="498"/>
      <c r="J40" s="499"/>
      <c r="K40" s="500"/>
      <c r="L40" s="14"/>
    </row>
    <row r="41" spans="3:14">
      <c r="C41" s="1" t="s">
        <v>3094</v>
      </c>
      <c r="D41" s="16" t="s">
        <v>3098</v>
      </c>
      <c r="E41" s="44"/>
      <c r="F41" s="44"/>
      <c r="G41" s="44"/>
      <c r="H41" s="44"/>
      <c r="I41" s="498"/>
      <c r="J41" s="499"/>
      <c r="K41" s="500"/>
      <c r="L41" s="14"/>
    </row>
    <row r="42" spans="3:14">
      <c r="C42" s="1" t="s">
        <v>3094</v>
      </c>
      <c r="D42" s="16" t="s">
        <v>3100</v>
      </c>
      <c r="E42" s="44"/>
      <c r="F42" s="44"/>
      <c r="G42" s="44"/>
      <c r="H42" s="44"/>
      <c r="I42" s="498"/>
      <c r="J42" s="499"/>
      <c r="K42" s="500"/>
      <c r="L42" s="14"/>
    </row>
    <row r="43" spans="3:14">
      <c r="C43" s="1" t="s">
        <v>3094</v>
      </c>
      <c r="D43" s="16" t="s">
        <v>3101</v>
      </c>
      <c r="E43" s="44"/>
      <c r="F43" s="44"/>
      <c r="G43" s="44"/>
      <c r="H43" s="44"/>
      <c r="I43" s="498"/>
      <c r="J43" s="499"/>
      <c r="K43" s="500"/>
      <c r="L43" s="14"/>
    </row>
    <row r="44" spans="3:14">
      <c r="C44" s="1" t="s">
        <v>3094</v>
      </c>
      <c r="D44" s="16" t="s">
        <v>3102</v>
      </c>
      <c r="E44" s="44"/>
      <c r="F44" s="44"/>
      <c r="G44" s="44"/>
      <c r="H44" s="44"/>
      <c r="I44" s="498"/>
      <c r="J44" s="499"/>
      <c r="K44" s="500"/>
      <c r="L44" s="14"/>
    </row>
    <row r="45" spans="3:14">
      <c r="C45" s="1" t="s">
        <v>3094</v>
      </c>
      <c r="D45" s="16" t="s">
        <v>3103</v>
      </c>
      <c r="E45" s="44"/>
      <c r="F45" s="44"/>
      <c r="G45" s="44"/>
      <c r="H45" s="44"/>
      <c r="I45" s="498"/>
      <c r="J45" s="499"/>
      <c r="K45" s="500"/>
      <c r="L45" s="14"/>
    </row>
    <row r="46" spans="3:14">
      <c r="C46" s="1" t="s">
        <v>3094</v>
      </c>
      <c r="D46" s="16" t="s">
        <v>3104</v>
      </c>
      <c r="E46" s="44"/>
      <c r="F46" s="44"/>
      <c r="G46" s="44"/>
      <c r="H46" s="44"/>
      <c r="I46" s="498"/>
      <c r="J46" s="499"/>
      <c r="K46" s="500"/>
      <c r="L46" s="14"/>
    </row>
    <row r="47" spans="3:14">
      <c r="C47" s="1" t="s">
        <v>3094</v>
      </c>
      <c r="D47" s="16" t="s">
        <v>3105</v>
      </c>
      <c r="E47" s="44"/>
      <c r="F47" s="44"/>
      <c r="G47" s="44"/>
      <c r="H47" s="44"/>
      <c r="I47" s="498"/>
      <c r="J47" s="499"/>
      <c r="K47" s="500"/>
      <c r="L47" s="14"/>
    </row>
    <row r="48" spans="3:14">
      <c r="C48" s="1" t="s">
        <v>3094</v>
      </c>
      <c r="D48" s="16" t="s">
        <v>3106</v>
      </c>
      <c r="E48" s="44"/>
      <c r="F48" s="44"/>
      <c r="G48" s="44"/>
      <c r="H48" s="44"/>
      <c r="I48" s="498"/>
      <c r="J48" s="499"/>
      <c r="K48" s="500"/>
      <c r="L48" s="14"/>
    </row>
    <row r="49" spans="3:14">
      <c r="C49" s="1" t="s">
        <v>3094</v>
      </c>
      <c r="D49" s="16" t="s">
        <v>3107</v>
      </c>
      <c r="E49" s="44"/>
      <c r="F49" s="44"/>
      <c r="G49" s="44"/>
      <c r="H49" s="44"/>
      <c r="I49" s="498"/>
      <c r="J49" s="499"/>
      <c r="K49" s="500"/>
      <c r="L49" s="14"/>
    </row>
    <row r="50" spans="3:14">
      <c r="C50" s="1" t="s">
        <v>3094</v>
      </c>
      <c r="D50" s="16" t="s">
        <v>3108</v>
      </c>
      <c r="E50" s="44"/>
      <c r="F50" s="44"/>
      <c r="G50" s="44"/>
      <c r="H50" s="44"/>
      <c r="I50" s="498"/>
      <c r="J50" s="499"/>
      <c r="K50" s="500"/>
      <c r="L50" s="14"/>
    </row>
    <row r="51" spans="3:14">
      <c r="C51" s="1" t="s">
        <v>3094</v>
      </c>
      <c r="D51" s="16" t="s">
        <v>3109</v>
      </c>
      <c r="E51" s="44"/>
      <c r="F51" s="44"/>
      <c r="G51" s="44"/>
      <c r="H51" s="44"/>
      <c r="I51" s="498"/>
      <c r="J51" s="499"/>
      <c r="K51" s="500"/>
      <c r="L51" s="14"/>
    </row>
    <row r="52" spans="3:14">
      <c r="C52" s="1" t="s">
        <v>3094</v>
      </c>
      <c r="D52" s="16" t="s">
        <v>3110</v>
      </c>
      <c r="E52" s="44"/>
      <c r="F52" s="44"/>
      <c r="G52" s="44"/>
      <c r="H52" s="44"/>
      <c r="I52" s="498"/>
      <c r="J52" s="499"/>
      <c r="K52" s="500"/>
      <c r="L52" s="14"/>
    </row>
    <row r="53" spans="3:14">
      <c r="C53" s="1" t="s">
        <v>3094</v>
      </c>
      <c r="D53" s="16" t="s">
        <v>3115</v>
      </c>
      <c r="E53" s="44"/>
      <c r="F53" s="44"/>
      <c r="G53" s="44"/>
      <c r="H53" s="44"/>
      <c r="I53" s="498"/>
      <c r="J53" s="499"/>
      <c r="K53" s="500"/>
      <c r="L53" s="14"/>
    </row>
    <row r="54" spans="3:14">
      <c r="C54" s="1" t="s">
        <v>3094</v>
      </c>
      <c r="D54" s="16" t="s">
        <v>3116</v>
      </c>
      <c r="E54" s="44"/>
      <c r="F54" s="44"/>
      <c r="G54" s="44"/>
      <c r="H54" s="44"/>
      <c r="I54" s="498"/>
      <c r="J54" s="499"/>
      <c r="K54" s="500"/>
      <c r="L54" s="14"/>
    </row>
    <row r="55" spans="3:14" ht="12" thickBot="1">
      <c r="C55" s="13" t="s">
        <v>3051</v>
      </c>
      <c r="D55" s="469" t="s">
        <v>3014</v>
      </c>
      <c r="E55" s="470"/>
      <c r="F55" s="470"/>
      <c r="G55" s="470"/>
      <c r="H55" s="470"/>
      <c r="I55" s="470"/>
      <c r="J55" s="470"/>
      <c r="K55" s="471"/>
      <c r="L55" s="14"/>
      <c r="N55" s="19"/>
    </row>
    <row r="56" spans="3:14" ht="12" thickBot="1">
      <c r="C56" s="13"/>
      <c r="D56" s="15"/>
      <c r="E56" s="15"/>
      <c r="F56" s="15"/>
      <c r="G56" s="15"/>
      <c r="H56" s="15"/>
      <c r="I56" s="15"/>
      <c r="J56" s="15"/>
      <c r="K56" s="15"/>
      <c r="L56" s="14"/>
      <c r="N56" s="19"/>
    </row>
    <row r="57" spans="3:14">
      <c r="C57" s="13"/>
      <c r="D57" s="487" t="s">
        <v>3015</v>
      </c>
      <c r="E57" s="488"/>
      <c r="F57" s="488"/>
      <c r="G57" s="488"/>
      <c r="H57" s="488"/>
      <c r="I57" s="488"/>
      <c r="J57" s="488"/>
      <c r="K57" s="489"/>
      <c r="L57" s="14"/>
      <c r="N57" s="19"/>
    </row>
    <row r="58" spans="3:14" ht="22.5">
      <c r="C58" s="13"/>
      <c r="D58" s="16" t="s">
        <v>3016</v>
      </c>
      <c r="E58" s="23" t="s">
        <v>3017</v>
      </c>
      <c r="F58" s="492"/>
      <c r="G58" s="493"/>
      <c r="H58" s="493"/>
      <c r="I58" s="493"/>
      <c r="J58" s="493"/>
      <c r="K58" s="494"/>
      <c r="L58" s="14"/>
      <c r="N58" s="19"/>
    </row>
    <row r="59" spans="3:14">
      <c r="C59" s="13"/>
      <c r="D59" s="16" t="s">
        <v>3018</v>
      </c>
      <c r="E59" s="23" t="s">
        <v>2930</v>
      </c>
      <c r="F59" s="475"/>
      <c r="G59" s="476"/>
      <c r="H59" s="476"/>
      <c r="I59" s="476"/>
      <c r="J59" s="476"/>
      <c r="K59" s="477"/>
      <c r="L59" s="14"/>
      <c r="N59" s="19"/>
    </row>
    <row r="60" spans="3:14" ht="23.25" thickBot="1">
      <c r="C60" s="13"/>
      <c r="D60" s="21" t="s">
        <v>2931</v>
      </c>
      <c r="E60" s="24" t="s">
        <v>3078</v>
      </c>
      <c r="F60" s="501"/>
      <c r="G60" s="502"/>
      <c r="H60" s="502"/>
      <c r="I60" s="502"/>
      <c r="J60" s="502"/>
      <c r="K60" s="503"/>
      <c r="L60" s="14"/>
      <c r="N60" s="19"/>
    </row>
    <row r="61" spans="3:14" ht="12" thickBot="1">
      <c r="C61" s="13"/>
      <c r="D61" s="15"/>
      <c r="E61" s="15"/>
      <c r="F61" s="15"/>
      <c r="G61" s="15"/>
      <c r="H61" s="15"/>
      <c r="I61" s="15"/>
      <c r="J61" s="15"/>
      <c r="K61" s="15"/>
      <c r="L61" s="14"/>
      <c r="N61" s="19"/>
    </row>
    <row r="62" spans="3:14">
      <c r="C62" s="13"/>
      <c r="D62" s="472" t="s">
        <v>3079</v>
      </c>
      <c r="E62" s="473"/>
      <c r="F62" s="473"/>
      <c r="G62" s="473"/>
      <c r="H62" s="473"/>
      <c r="I62" s="473"/>
      <c r="J62" s="473"/>
      <c r="K62" s="474"/>
      <c r="L62" s="14"/>
      <c r="N62" s="19"/>
    </row>
    <row r="63" spans="3:14">
      <c r="C63" s="13"/>
      <c r="D63" s="16"/>
      <c r="E63" s="32" t="s">
        <v>3080</v>
      </c>
      <c r="F63" s="490" t="s">
        <v>3081</v>
      </c>
      <c r="G63" s="490"/>
      <c r="H63" s="490"/>
      <c r="I63" s="490"/>
      <c r="J63" s="490"/>
      <c r="K63" s="491"/>
      <c r="L63" s="14"/>
      <c r="N63" s="19"/>
    </row>
    <row r="64" spans="3:14">
      <c r="C64" s="13" t="s">
        <v>3049</v>
      </c>
      <c r="D64" s="16" t="s">
        <v>3082</v>
      </c>
      <c r="E64" s="42"/>
      <c r="F64" s="475"/>
      <c r="G64" s="476"/>
      <c r="H64" s="476"/>
      <c r="I64" s="476"/>
      <c r="J64" s="476"/>
      <c r="K64" s="477"/>
      <c r="L64" s="14"/>
      <c r="N64" s="19"/>
    </row>
    <row r="65" spans="3:14" ht="12" thickBot="1">
      <c r="C65" s="13" t="s">
        <v>3051</v>
      </c>
      <c r="D65" s="469" t="s">
        <v>3083</v>
      </c>
      <c r="E65" s="470"/>
      <c r="F65" s="470"/>
      <c r="G65" s="470"/>
      <c r="H65" s="470"/>
      <c r="I65" s="470"/>
      <c r="J65" s="470"/>
      <c r="K65" s="471"/>
      <c r="L65" s="14"/>
      <c r="N65" s="19"/>
    </row>
    <row r="66" spans="3:14" ht="12" thickBot="1">
      <c r="C66" s="13"/>
      <c r="D66" s="15"/>
      <c r="E66" s="15"/>
      <c r="F66" s="15"/>
      <c r="G66" s="15"/>
      <c r="H66" s="15"/>
      <c r="I66" s="15"/>
      <c r="J66" s="15"/>
      <c r="K66" s="15"/>
      <c r="L66" s="14"/>
      <c r="N66" s="19"/>
    </row>
    <row r="67" spans="3:14">
      <c r="C67" s="13"/>
      <c r="D67" s="487" t="s">
        <v>3084</v>
      </c>
      <c r="E67" s="488"/>
      <c r="F67" s="488"/>
      <c r="G67" s="488"/>
      <c r="H67" s="488"/>
      <c r="I67" s="488"/>
      <c r="J67" s="488"/>
      <c r="K67" s="489"/>
      <c r="L67" s="14"/>
      <c r="N67" s="19"/>
    </row>
    <row r="68" spans="3:14" ht="52.5" customHeight="1">
      <c r="C68" s="13"/>
      <c r="D68" s="16" t="s">
        <v>3085</v>
      </c>
      <c r="E68" s="23" t="s">
        <v>3086</v>
      </c>
      <c r="F68" s="485"/>
      <c r="G68" s="485"/>
      <c r="H68" s="485"/>
      <c r="I68" s="485"/>
      <c r="J68" s="485"/>
      <c r="K68" s="486"/>
      <c r="L68" s="14"/>
      <c r="N68" s="19"/>
    </row>
    <row r="69" spans="3:14">
      <c r="C69" s="13"/>
      <c r="D69" s="16" t="s">
        <v>3087</v>
      </c>
      <c r="E69" s="23" t="s">
        <v>3088</v>
      </c>
      <c r="F69" s="482"/>
      <c r="G69" s="483"/>
      <c r="H69" s="483"/>
      <c r="I69" s="483"/>
      <c r="J69" s="483"/>
      <c r="K69" s="484"/>
      <c r="L69" s="14"/>
      <c r="N69" s="19"/>
    </row>
    <row r="70" spans="3:14">
      <c r="C70" s="13"/>
      <c r="D70" s="16" t="s">
        <v>3089</v>
      </c>
      <c r="E70" s="23" t="s">
        <v>3090</v>
      </c>
      <c r="F70" s="480"/>
      <c r="G70" s="480"/>
      <c r="H70" s="480"/>
      <c r="I70" s="480"/>
      <c r="J70" s="480"/>
      <c r="K70" s="481"/>
      <c r="L70" s="14"/>
      <c r="N70" s="19"/>
    </row>
    <row r="71" spans="3:14" ht="23.25" thickBot="1">
      <c r="C71" s="13"/>
      <c r="D71" s="21" t="s">
        <v>3091</v>
      </c>
      <c r="E71" s="24" t="s">
        <v>3092</v>
      </c>
      <c r="F71" s="478"/>
      <c r="G71" s="478"/>
      <c r="H71" s="478"/>
      <c r="I71" s="478"/>
      <c r="J71" s="478"/>
      <c r="K71" s="479"/>
      <c r="L71" s="14"/>
    </row>
    <row r="72" spans="3:14">
      <c r="C72" s="33"/>
      <c r="D72" s="34"/>
      <c r="E72" s="34"/>
      <c r="F72" s="34"/>
      <c r="G72" s="34"/>
      <c r="H72" s="34"/>
      <c r="I72" s="34"/>
      <c r="J72" s="34"/>
      <c r="K72" s="34"/>
      <c r="L72" s="35"/>
    </row>
  </sheetData>
  <sheetProtection formatColumns="0" formatRows="0"/>
  <mergeCells count="60">
    <mergeCell ref="I43:K43"/>
    <mergeCell ref="I44:K44"/>
    <mergeCell ref="I42:K42"/>
    <mergeCell ref="I39:K39"/>
    <mergeCell ref="I40:K40"/>
    <mergeCell ref="I41:K41"/>
    <mergeCell ref="I53:K53"/>
    <mergeCell ref="I54:K54"/>
    <mergeCell ref="I45:K45"/>
    <mergeCell ref="I46:K46"/>
    <mergeCell ref="I51:K51"/>
    <mergeCell ref="I52:K52"/>
    <mergeCell ref="I49:K49"/>
    <mergeCell ref="I50:K50"/>
    <mergeCell ref="I47:K47"/>
    <mergeCell ref="I48:K48"/>
    <mergeCell ref="D4:K4"/>
    <mergeCell ref="F13:K13"/>
    <mergeCell ref="F14:K14"/>
    <mergeCell ref="F7:K7"/>
    <mergeCell ref="F8:K8"/>
    <mergeCell ref="D6:K6"/>
    <mergeCell ref="F9:K9"/>
    <mergeCell ref="F10:K10"/>
    <mergeCell ref="F11:K11"/>
    <mergeCell ref="F12:K12"/>
    <mergeCell ref="G15:J15"/>
    <mergeCell ref="F22:K22"/>
    <mergeCell ref="D18:K18"/>
    <mergeCell ref="F16:K16"/>
    <mergeCell ref="F19:K19"/>
    <mergeCell ref="F20:K20"/>
    <mergeCell ref="F21:K21"/>
    <mergeCell ref="F31:K31"/>
    <mergeCell ref="H32:K32"/>
    <mergeCell ref="H33:K33"/>
    <mergeCell ref="F23:K23"/>
    <mergeCell ref="F24:K24"/>
    <mergeCell ref="D30:K30"/>
    <mergeCell ref="D26:K26"/>
    <mergeCell ref="F27:K27"/>
    <mergeCell ref="D28:K28"/>
    <mergeCell ref="D34:K34"/>
    <mergeCell ref="D55:K55"/>
    <mergeCell ref="F63:K63"/>
    <mergeCell ref="F58:K58"/>
    <mergeCell ref="F59:K59"/>
    <mergeCell ref="D57:K57"/>
    <mergeCell ref="I37:K37"/>
    <mergeCell ref="I38:K38"/>
    <mergeCell ref="F60:K60"/>
    <mergeCell ref="D36:K36"/>
    <mergeCell ref="D65:K65"/>
    <mergeCell ref="D62:K62"/>
    <mergeCell ref="F64:K64"/>
    <mergeCell ref="F71:K71"/>
    <mergeCell ref="F70:K70"/>
    <mergeCell ref="F69:K69"/>
    <mergeCell ref="F68:K68"/>
    <mergeCell ref="D67:K67"/>
  </mergeCells>
  <phoneticPr fontId="22" type="noConversion"/>
  <dataValidations count="9">
    <dataValidation type="list" errorStyle="warning" allowBlank="1" showInputMessage="1" showErrorMessage="1" sqref="F31:K31">
      <formula1>ps_p</formula1>
    </dataValidation>
    <dataValidation type="list" allowBlank="1" showInputMessage="1" showErrorMessage="1" sqref="F14:K14">
      <formula1>ps_geo</formula1>
    </dataValidation>
    <dataValidation type="list" errorStyle="warning" allowBlank="1" showInputMessage="1" showErrorMessage="1" sqref="F12:K12">
      <formula1>ps_ssh</formula1>
    </dataValidation>
    <dataValidation type="list" allowBlank="1" showInputMessage="1" showErrorMessage="1" sqref="F15">
      <formula1>ps_tsh</formula1>
    </dataValidation>
    <dataValidation type="list" errorStyle="warning" allowBlank="1" showInputMessage="1" showErrorMessage="1" sqref="F19:K19">
      <formula1>ps_ti</formula1>
    </dataValidation>
    <dataValidation type="list" allowBlank="1" showInputMessage="1" showErrorMessage="1" sqref="F11:K11">
      <formula1>ps_psr</formula1>
    </dataValidation>
    <dataValidation type="list" errorStyle="warning" allowBlank="1" showInputMessage="1" showErrorMessage="1" sqref="F10:K10">
      <formula1>ps_sr</formula1>
    </dataValidation>
    <dataValidation type="list" allowBlank="1" showInputMessage="1" showErrorMessage="1" sqref="F13:K13">
      <formula1>ps_z</formula1>
    </dataValidation>
    <dataValidation type="list" allowBlank="1" showInputMessage="1" showErrorMessage="1" sqref="G38 G40:G54">
      <formula1>"Готов, В разработке"</formula1>
    </dataValidation>
  </dataValidations>
  <hyperlinks>
    <hyperlink ref="D28:K28" location="Паспорт!R1C1" display="Добавить документ"/>
    <hyperlink ref="D34:K34" location="Паспорт!R1C1" display="Добавить мониторинг"/>
    <hyperlink ref="D55:K55" location="Паспорт!R1C1" display="Добавить лист"/>
    <hyperlink ref="D65:K65" location="Паспорт!R1C1" display="Добавить версию"/>
    <hyperlink ref="C39" location="'Паспорт'!$C$39" display="Удалить"/>
    <hyperlink ref="C40" location="'Паспорт'!$C$40" display="Удалить"/>
    <hyperlink ref="C41" location="'Паспорт'!$C$41" display="Удалить"/>
    <hyperlink ref="C42" location="'Паспорт'!$C$42" display="Удалить"/>
    <hyperlink ref="C43" location="'Паспорт'!$C$43" display="Удалить"/>
    <hyperlink ref="C44" location="'Паспорт'!$C$44" display="Удалить"/>
    <hyperlink ref="C45" location="'Паспорт'!$C$45" display="Удалить"/>
    <hyperlink ref="C46" location="'Паспорт'!$C$46" display="Удалить"/>
    <hyperlink ref="C47" location="'Паспорт'!$C$47" display="Удалить"/>
    <hyperlink ref="C48" location="'Паспорт'!$C$48" display="Удалить"/>
    <hyperlink ref="C49" location="'Паспорт'!$C$49" display="Удалить"/>
    <hyperlink ref="C50" location="'Паспорт'!$C$50" display="Удалить"/>
    <hyperlink ref="C51" location="'Паспорт'!$C$51" display="Удалить"/>
    <hyperlink ref="C52" location="'Паспорт'!$C$52" display="Удалить"/>
    <hyperlink ref="C53" location="'Паспорт'!$C$53" display="Удалить"/>
    <hyperlink ref="C54" location="'Паспорт'!$C$54" display="Удалить"/>
  </hyperlink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odRegionSelect"/>
  <dimension ref="B1:Q47"/>
  <sheetViews>
    <sheetView showGridLines="0" zoomScaleNormal="100" workbookViewId="0">
      <selection activeCell="B2" sqref="B2:G3"/>
    </sheetView>
  </sheetViews>
  <sheetFormatPr defaultRowHeight="12.75"/>
  <cols>
    <col min="1" max="1" width="3.140625" style="314" customWidth="1"/>
    <col min="2" max="15" width="9.140625" style="314"/>
    <col min="16" max="16" width="34.85546875" style="314" customWidth="1"/>
    <col min="17" max="16384" width="9.140625" style="314"/>
  </cols>
  <sheetData>
    <row r="1" spans="2:9">
      <c r="B1" s="313">
        <v>33</v>
      </c>
      <c r="C1" s="313">
        <v>8454143</v>
      </c>
      <c r="G1" s="313">
        <v>0</v>
      </c>
    </row>
    <row r="2" spans="2:9" ht="12.75" customHeight="1">
      <c r="B2" s="381" t="s">
        <v>2765</v>
      </c>
      <c r="C2" s="382"/>
      <c r="D2" s="382"/>
      <c r="E2" s="382"/>
      <c r="F2" s="382"/>
      <c r="G2" s="383"/>
      <c r="H2" s="313">
        <v>0</v>
      </c>
    </row>
    <row r="3" spans="2:9" ht="16.5" customHeight="1" thickBot="1">
      <c r="B3" s="384"/>
      <c r="C3" s="385"/>
      <c r="D3" s="385"/>
      <c r="E3" s="385"/>
      <c r="F3" s="385"/>
      <c r="G3" s="386"/>
      <c r="H3" s="315"/>
      <c r="I3" s="315"/>
    </row>
    <row r="4" spans="2:9" ht="18.95" customHeight="1"/>
    <row r="19" spans="17:17">
      <c r="Q19" s="316"/>
    </row>
    <row r="45" spans="3:13">
      <c r="D45" s="317"/>
      <c r="E45" s="317"/>
      <c r="F45" s="317"/>
      <c r="J45" s="317"/>
    </row>
    <row r="46" spans="3:13">
      <c r="M46" s="317"/>
    </row>
    <row r="47" spans="3:13">
      <c r="C47" s="317"/>
    </row>
  </sheetData>
  <sheetProtection password="FA9C" sheet="1" objects="1" scenarios="1" formatColumns="0" formatRows="0"/>
  <mergeCells count="1">
    <mergeCell ref="B2:G3"/>
  </mergeCells>
  <phoneticPr fontId="16" type="noConversion"/>
  <pageMargins left="0.75" right="0.75" top="1" bottom="1" header="0.5" footer="0.5"/>
  <pageSetup paperSize="9" orientation="portrait" r:id="rId1"/>
  <headerFooter alignWithMargins="0"/>
  <drawing r:id="rId2"/>
  <legacyDrawing r:id="rId3"/>
  <controls>
    <mc:AlternateContent xmlns:mc="http://schemas.openxmlformats.org/markup-compatibility/2006">
      <mc:Choice Requires="x14">
        <control shapeId="88065" r:id="rId4" name="cmdStart">
          <controlPr defaultSize="0" disabled="1" autoLine="0" r:id="rId5">
            <anchor moveWithCells="1">
              <from>
                <xdr:col>2</xdr:col>
                <xdr:colOff>95250</xdr:colOff>
                <xdr:row>3</xdr:row>
                <xdr:rowOff>76200</xdr:rowOff>
              </from>
              <to>
                <xdr:col>5</xdr:col>
                <xdr:colOff>552450</xdr:colOff>
                <xdr:row>5</xdr:row>
                <xdr:rowOff>19050</xdr:rowOff>
              </to>
            </anchor>
          </controlPr>
        </control>
      </mc:Choice>
      <mc:Fallback>
        <control shapeId="88065" r:id="rId4" name="cmdStart"/>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Main01" enableFormatConditionsCalculation="0">
    <tabColor indexed="31"/>
    <pageSetUpPr fitToPage="1"/>
  </sheetPr>
  <dimension ref="A2:AO75"/>
  <sheetViews>
    <sheetView showGridLines="0" tabSelected="1" zoomScaleNormal="100" workbookViewId="0">
      <selection activeCell="H32" sqref="H32"/>
    </sheetView>
  </sheetViews>
  <sheetFormatPr defaultRowHeight="11.25"/>
  <cols>
    <col min="1" max="1" width="9.140625" style="95"/>
    <col min="2" max="2" width="5" style="95" customWidth="1"/>
    <col min="3" max="3" width="44.28515625" style="95" customWidth="1"/>
    <col min="4" max="4" width="22.42578125" style="95" customWidth="1"/>
    <col min="5" max="5" width="5.85546875" style="95" customWidth="1"/>
    <col min="6" max="6" width="19.5703125" style="95" customWidth="1"/>
    <col min="7" max="7" width="6.7109375" style="95" customWidth="1"/>
    <col min="8" max="8" width="24.85546875" style="95" customWidth="1"/>
    <col min="9" max="10" width="16" style="95" customWidth="1"/>
    <col min="11" max="11" width="5" style="95" customWidth="1"/>
    <col min="12" max="16384" width="9.140625" style="95"/>
  </cols>
  <sheetData>
    <row r="2" spans="1:41" s="50" customFormat="1">
      <c r="C2" s="51"/>
      <c r="D2" s="51"/>
      <c r="E2" s="51"/>
      <c r="F2" s="51"/>
      <c r="G2" s="51"/>
      <c r="H2" s="51"/>
      <c r="I2" s="51"/>
      <c r="J2" s="51"/>
      <c r="K2" s="324" t="str">
        <f>code</f>
        <v>Код шаблона: FORMA1.BUHG.2011</v>
      </c>
    </row>
    <row r="3" spans="1:41" s="50" customFormat="1" ht="17.25" customHeight="1">
      <c r="C3" s="51"/>
      <c r="D3" s="51"/>
      <c r="E3" s="51"/>
      <c r="F3" s="51"/>
      <c r="G3" s="51"/>
      <c r="H3" s="51"/>
      <c r="I3" s="51"/>
      <c r="J3" s="438" t="str">
        <f>version</f>
        <v>Версия 2.2</v>
      </c>
      <c r="K3" s="438"/>
    </row>
    <row r="4" spans="1:41" s="50" customFormat="1" ht="20.25" customHeight="1" thickBot="1">
      <c r="B4" s="435" t="s">
        <v>3387</v>
      </c>
      <c r="C4" s="436"/>
      <c r="D4" s="436"/>
      <c r="E4" s="436"/>
      <c r="F4" s="436"/>
      <c r="G4" s="436"/>
      <c r="H4" s="436"/>
      <c r="I4" s="436"/>
      <c r="J4" s="436"/>
      <c r="K4" s="437"/>
    </row>
    <row r="5" spans="1:41" s="50" customFormat="1">
      <c r="C5" s="51"/>
      <c r="D5" s="51"/>
      <c r="E5" s="51"/>
      <c r="F5" s="51"/>
      <c r="G5" s="51"/>
      <c r="H5" s="51"/>
      <c r="I5" s="51"/>
      <c r="J5" s="51"/>
      <c r="K5" s="51"/>
    </row>
    <row r="6" spans="1:41" s="82" customFormat="1" ht="58.5" customHeight="1">
      <c r="A6" s="85"/>
      <c r="B6" s="439" t="s">
        <v>3477</v>
      </c>
      <c r="C6" s="440"/>
      <c r="D6" s="440"/>
      <c r="E6" s="440"/>
      <c r="F6" s="440"/>
      <c r="G6" s="440"/>
      <c r="H6" s="440"/>
      <c r="I6" s="440"/>
      <c r="J6" s="440"/>
      <c r="K6" s="440"/>
      <c r="L6" s="115"/>
      <c r="M6" s="83"/>
      <c r="N6" s="83"/>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row>
    <row r="7" spans="1:41" s="82" customFormat="1">
      <c r="C7" s="98"/>
      <c r="D7" s="98"/>
      <c r="E7" s="98"/>
      <c r="F7" s="98"/>
      <c r="G7" s="98"/>
      <c r="H7" s="98"/>
      <c r="I7" s="98"/>
      <c r="J7" s="98"/>
      <c r="K7" s="98"/>
    </row>
    <row r="8" spans="1:41" s="82" customFormat="1" ht="26.25" customHeight="1">
      <c r="B8" s="101"/>
      <c r="C8" s="320" t="s">
        <v>3411</v>
      </c>
      <c r="D8" s="102"/>
      <c r="E8" s="102"/>
      <c r="F8" s="102"/>
      <c r="G8" s="102"/>
      <c r="H8" s="102"/>
      <c r="I8" s="102"/>
      <c r="J8" s="102"/>
      <c r="K8" s="108"/>
    </row>
    <row r="9" spans="1:41" s="82" customFormat="1" ht="22.5" customHeight="1" thickBot="1">
      <c r="B9" s="99"/>
      <c r="C9" s="141" t="s">
        <v>3155</v>
      </c>
      <c r="D9" s="441" t="s">
        <v>2765</v>
      </c>
      <c r="E9" s="442"/>
      <c r="F9" s="443"/>
      <c r="G9" s="86"/>
      <c r="H9" s="86"/>
      <c r="I9" s="86"/>
      <c r="J9" s="86"/>
      <c r="K9" s="109"/>
    </row>
    <row r="10" spans="1:41" s="82" customFormat="1">
      <c r="B10" s="99"/>
      <c r="C10" s="86"/>
      <c r="D10" s="86"/>
      <c r="E10" s="86"/>
      <c r="F10" s="86"/>
      <c r="G10" s="86"/>
      <c r="H10" s="86"/>
      <c r="I10" s="86"/>
      <c r="J10" s="86"/>
      <c r="K10" s="109"/>
    </row>
    <row r="11" spans="1:41" s="82" customFormat="1" ht="22.5" customHeight="1">
      <c r="B11" s="99"/>
      <c r="C11" s="401" t="s">
        <v>3156</v>
      </c>
      <c r="D11" s="402"/>
      <c r="E11" s="402"/>
      <c r="F11" s="403"/>
      <c r="G11" s="86"/>
      <c r="H11" s="86"/>
      <c r="I11" s="86"/>
      <c r="J11" s="86"/>
      <c r="K11" s="109"/>
    </row>
    <row r="12" spans="1:41" s="82" customFormat="1" ht="22.5" customHeight="1">
      <c r="B12" s="99"/>
      <c r="C12" s="144" t="s">
        <v>3157</v>
      </c>
      <c r="D12" s="416">
        <v>2013</v>
      </c>
      <c r="E12" s="416"/>
      <c r="F12" s="417"/>
      <c r="G12" s="86"/>
      <c r="H12" s="86"/>
      <c r="I12" s="86"/>
      <c r="J12" s="86"/>
      <c r="K12" s="109"/>
    </row>
    <row r="13" spans="1:41" s="82" customFormat="1" ht="22.5" customHeight="1">
      <c r="B13" s="99"/>
      <c r="C13" s="144" t="s">
        <v>3158</v>
      </c>
      <c r="D13" s="416" t="s">
        <v>3064</v>
      </c>
      <c r="E13" s="416"/>
      <c r="F13" s="417"/>
      <c r="G13" s="86"/>
      <c r="H13" s="86"/>
      <c r="I13" s="86"/>
      <c r="J13" s="86"/>
      <c r="K13" s="109"/>
    </row>
    <row r="14" spans="1:41" s="82" customFormat="1" ht="22.5" customHeight="1" thickBot="1">
      <c r="B14" s="99"/>
      <c r="C14" s="145" t="s">
        <v>3379</v>
      </c>
      <c r="D14" s="413" t="s">
        <v>1289</v>
      </c>
      <c r="E14" s="414"/>
      <c r="F14" s="415"/>
      <c r="G14" s="86"/>
      <c r="H14" s="86"/>
      <c r="I14" s="86"/>
      <c r="J14" s="86"/>
      <c r="K14" s="109"/>
    </row>
    <row r="15" spans="1:41" s="82" customFormat="1" ht="12.75" customHeight="1">
      <c r="B15" s="99"/>
      <c r="C15" s="85"/>
      <c r="D15" s="85"/>
      <c r="E15" s="85"/>
      <c r="F15" s="85"/>
      <c r="G15" s="86"/>
      <c r="H15" s="86"/>
      <c r="I15" s="86"/>
      <c r="J15" s="86"/>
      <c r="K15" s="109"/>
    </row>
    <row r="16" spans="1:41" s="82" customFormat="1" ht="25.5" customHeight="1" thickBot="1">
      <c r="B16" s="99"/>
      <c r="C16" s="80" t="s">
        <v>2883</v>
      </c>
      <c r="D16" s="407" t="s">
        <v>2845</v>
      </c>
      <c r="E16" s="407"/>
      <c r="F16" s="408"/>
      <c r="G16" s="86"/>
      <c r="H16" s="86"/>
      <c r="I16" s="86"/>
      <c r="J16" s="86"/>
      <c r="K16" s="109"/>
    </row>
    <row r="17" spans="2:14" s="82" customFormat="1" ht="22.5" customHeight="1">
      <c r="B17" s="99"/>
      <c r="C17" s="85"/>
      <c r="D17" s="85"/>
      <c r="E17" s="85"/>
      <c r="F17" s="85"/>
      <c r="G17" s="52"/>
      <c r="H17" s="86"/>
      <c r="I17" s="86"/>
      <c r="J17" s="86"/>
      <c r="K17" s="109"/>
      <c r="L17" s="87"/>
      <c r="N17" s="87"/>
    </row>
    <row r="18" spans="2:14" s="82" customFormat="1" ht="26.25" customHeight="1">
      <c r="B18" s="99"/>
      <c r="C18" s="85"/>
      <c r="D18" s="85"/>
      <c r="E18" s="85"/>
      <c r="F18" s="85"/>
      <c r="G18" s="52"/>
      <c r="H18" s="81" t="s">
        <v>2877</v>
      </c>
      <c r="I18" s="409" t="s">
        <v>2878</v>
      </c>
      <c r="J18" s="410"/>
      <c r="K18" s="109"/>
      <c r="L18" s="87"/>
      <c r="M18" s="87"/>
      <c r="N18" s="87"/>
    </row>
    <row r="19" spans="2:14" s="82" customFormat="1" ht="24" customHeight="1">
      <c r="B19" s="99"/>
      <c r="C19" s="404" t="s">
        <v>1284</v>
      </c>
      <c r="D19" s="404"/>
      <c r="E19" s="404"/>
      <c r="F19" s="404"/>
      <c r="G19" s="86"/>
      <c r="H19" s="81" t="s">
        <v>3380</v>
      </c>
      <c r="I19" s="411" t="s">
        <v>1289</v>
      </c>
      <c r="J19" s="412"/>
      <c r="K19" s="110"/>
      <c r="L19" s="88"/>
      <c r="M19" s="88"/>
      <c r="N19" s="88"/>
    </row>
    <row r="20" spans="2:14" s="82" customFormat="1" ht="25.5" customHeight="1">
      <c r="B20" s="99"/>
      <c r="C20" s="81" t="s">
        <v>2879</v>
      </c>
      <c r="D20" s="390" t="s">
        <v>2574</v>
      </c>
      <c r="E20" s="391"/>
      <c r="F20" s="392"/>
      <c r="G20" s="89"/>
      <c r="H20" s="81" t="s">
        <v>3194</v>
      </c>
      <c r="I20" s="405" t="s">
        <v>1286</v>
      </c>
      <c r="J20" s="406"/>
      <c r="K20" s="109"/>
      <c r="L20" s="87"/>
      <c r="M20" s="87"/>
      <c r="N20" s="87"/>
    </row>
    <row r="21" spans="2:14" s="82" customFormat="1" ht="25.5" hidden="1" customHeight="1">
      <c r="B21" s="99"/>
      <c r="C21" s="81" t="s">
        <v>2884</v>
      </c>
      <c r="D21" s="387"/>
      <c r="E21" s="388"/>
      <c r="F21" s="389"/>
      <c r="G21" s="89"/>
      <c r="H21" s="432"/>
      <c r="I21" s="433"/>
      <c r="J21" s="434"/>
      <c r="K21" s="109"/>
    </row>
    <row r="22" spans="2:14" s="82" customFormat="1" ht="41.25" customHeight="1">
      <c r="B22" s="99"/>
      <c r="C22" s="81" t="s">
        <v>3191</v>
      </c>
      <c r="D22" s="390" t="s">
        <v>2575</v>
      </c>
      <c r="E22" s="391"/>
      <c r="F22" s="392"/>
      <c r="G22" s="92"/>
      <c r="H22" s="81" t="s">
        <v>3193</v>
      </c>
      <c r="I22" s="395" t="s">
        <v>2845</v>
      </c>
      <c r="J22" s="397"/>
      <c r="K22" s="111"/>
      <c r="L22" s="87"/>
      <c r="M22" s="87"/>
      <c r="N22" s="87"/>
    </row>
    <row r="23" spans="2:14" s="82" customFormat="1" ht="41.25" customHeight="1">
      <c r="B23" s="99"/>
      <c r="C23" s="81" t="s">
        <v>3192</v>
      </c>
      <c r="D23" s="390" t="s">
        <v>2566</v>
      </c>
      <c r="E23" s="391"/>
      <c r="F23" s="392"/>
      <c r="G23" s="92"/>
      <c r="H23" s="81" t="str">
        <f>IF(god="","Указанный", god)&amp;" год является для организации"</f>
        <v>2013 год является для организации</v>
      </c>
      <c r="I23" s="395" t="s">
        <v>3385</v>
      </c>
      <c r="J23" s="397"/>
      <c r="K23" s="111"/>
      <c r="L23" s="87"/>
      <c r="M23" s="87"/>
      <c r="N23" s="87"/>
    </row>
    <row r="24" spans="2:14" s="82" customFormat="1" ht="25.5" customHeight="1">
      <c r="B24" s="99"/>
      <c r="C24" s="81" t="s">
        <v>2880</v>
      </c>
      <c r="D24" s="395" t="s">
        <v>1287</v>
      </c>
      <c r="E24" s="396"/>
      <c r="F24" s="397"/>
      <c r="G24" s="89"/>
      <c r="H24" s="81" t="s">
        <v>3195</v>
      </c>
      <c r="I24" s="405" t="s">
        <v>1287</v>
      </c>
      <c r="J24" s="406"/>
      <c r="K24" s="109"/>
      <c r="L24" s="87"/>
      <c r="M24" s="87"/>
      <c r="N24" s="87"/>
    </row>
    <row r="25" spans="2:14" s="82" customFormat="1" ht="25.5" customHeight="1">
      <c r="B25" s="99"/>
      <c r="C25" s="81" t="s">
        <v>2881</v>
      </c>
      <c r="D25" s="148" t="s">
        <v>1288</v>
      </c>
      <c r="E25" s="79" t="s">
        <v>2882</v>
      </c>
      <c r="F25" s="147" t="s">
        <v>3314</v>
      </c>
      <c r="G25" s="89"/>
      <c r="H25" s="81" t="s">
        <v>3197</v>
      </c>
      <c r="I25" s="90" t="s">
        <v>1288</v>
      </c>
      <c r="J25" s="91" t="s">
        <v>3314</v>
      </c>
      <c r="K25" s="109"/>
      <c r="L25" s="87"/>
      <c r="M25" s="87"/>
      <c r="N25" s="87"/>
    </row>
    <row r="26" spans="2:14" s="82" customFormat="1" ht="25.5" customHeight="1" thickBot="1">
      <c r="B26" s="99"/>
      <c r="C26" s="80" t="s">
        <v>2889</v>
      </c>
      <c r="D26" s="398" t="s">
        <v>2887</v>
      </c>
      <c r="E26" s="399"/>
      <c r="F26" s="400"/>
      <c r="G26" s="89"/>
      <c r="H26" s="80" t="s">
        <v>3196</v>
      </c>
      <c r="I26" s="393" t="s">
        <v>1285</v>
      </c>
      <c r="J26" s="394"/>
      <c r="K26" s="111"/>
      <c r="L26" s="87"/>
      <c r="M26" s="87"/>
      <c r="N26" s="87"/>
    </row>
    <row r="27" spans="2:14" s="82" customFormat="1">
      <c r="B27" s="99"/>
      <c r="C27" s="52"/>
      <c r="D27" s="52"/>
      <c r="E27" s="52"/>
      <c r="F27" s="52"/>
      <c r="G27" s="52"/>
      <c r="H27" s="52"/>
      <c r="I27" s="52"/>
      <c r="J27" s="52"/>
      <c r="K27" s="111"/>
      <c r="L27" s="87"/>
      <c r="M27" s="87"/>
      <c r="N27" s="87"/>
    </row>
    <row r="28" spans="2:14" s="82" customFormat="1" ht="44.25" customHeight="1">
      <c r="B28" s="99"/>
      <c r="C28" s="92"/>
      <c r="D28" s="92"/>
      <c r="E28" s="92"/>
      <c r="F28" s="92"/>
      <c r="G28" s="92"/>
      <c r="H28" s="92"/>
      <c r="I28" s="92"/>
      <c r="J28" s="92"/>
      <c r="K28" s="112"/>
    </row>
    <row r="29" spans="2:14" s="82" customFormat="1" ht="23.25" customHeight="1">
      <c r="B29" s="99"/>
      <c r="C29" s="446" t="s">
        <v>1495</v>
      </c>
      <c r="D29" s="446"/>
      <c r="E29" s="446"/>
      <c r="F29" s="446"/>
      <c r="G29" s="92"/>
      <c r="H29" s="92"/>
      <c r="I29" s="92"/>
      <c r="J29" s="92"/>
      <c r="K29" s="112"/>
    </row>
    <row r="30" spans="2:14" s="82" customFormat="1" ht="25.5" customHeight="1" thickBot="1">
      <c r="B30" s="99"/>
      <c r="C30" s="140" t="s">
        <v>3071</v>
      </c>
      <c r="D30" s="447" t="s">
        <v>3856</v>
      </c>
      <c r="E30" s="447"/>
      <c r="F30" s="448"/>
      <c r="G30" s="92"/>
      <c r="H30" s="92"/>
      <c r="I30" s="92"/>
      <c r="J30" s="92"/>
      <c r="K30" s="418"/>
    </row>
    <row r="31" spans="2:14" s="82" customFormat="1" ht="2.25" customHeight="1">
      <c r="B31" s="99"/>
      <c r="C31" s="52"/>
      <c r="D31" s="52"/>
      <c r="E31" s="52"/>
      <c r="F31" s="52"/>
      <c r="G31" s="92"/>
      <c r="H31" s="52"/>
      <c r="I31" s="86"/>
      <c r="J31" s="86"/>
      <c r="K31" s="418"/>
    </row>
    <row r="32" spans="2:14" s="82" customFormat="1" ht="25.5" customHeight="1" thickBot="1">
      <c r="B32" s="99"/>
      <c r="C32" s="140" t="s">
        <v>3070</v>
      </c>
      <c r="D32" s="447" t="s">
        <v>3856</v>
      </c>
      <c r="E32" s="447"/>
      <c r="F32" s="448"/>
      <c r="G32" s="86"/>
      <c r="H32" s="92"/>
      <c r="I32" s="92"/>
      <c r="J32" s="92"/>
      <c r="K32" s="418"/>
    </row>
    <row r="33" spans="2:11" s="82" customFormat="1" ht="2.25" customHeight="1">
      <c r="B33" s="99"/>
      <c r="C33" s="52"/>
      <c r="D33" s="86"/>
      <c r="E33" s="86"/>
      <c r="F33" s="86"/>
      <c r="G33" s="86"/>
      <c r="H33" s="52"/>
      <c r="I33" s="86"/>
      <c r="J33" s="86"/>
      <c r="K33" s="111"/>
    </row>
    <row r="34" spans="2:11" s="82" customFormat="1" ht="25.5" customHeight="1" thickBot="1">
      <c r="B34" s="99"/>
      <c r="C34" s="140" t="s">
        <v>2874</v>
      </c>
      <c r="D34" s="450" t="s">
        <v>3857</v>
      </c>
      <c r="E34" s="450"/>
      <c r="F34" s="451"/>
      <c r="G34" s="86"/>
      <c r="H34" s="93"/>
      <c r="I34" s="216"/>
      <c r="J34" s="216"/>
      <c r="K34" s="111"/>
    </row>
    <row r="35" spans="2:11" s="82" customFormat="1" ht="27" customHeight="1">
      <c r="B35" s="99"/>
      <c r="C35" s="86"/>
      <c r="D35" s="94"/>
      <c r="E35" s="94"/>
      <c r="F35" s="94"/>
      <c r="G35" s="94"/>
      <c r="H35" s="52"/>
      <c r="I35" s="86"/>
      <c r="J35" s="86"/>
      <c r="K35" s="109"/>
    </row>
    <row r="36" spans="2:11" ht="15.75" customHeight="1">
      <c r="B36" s="100"/>
      <c r="C36" s="419" t="s">
        <v>3159</v>
      </c>
      <c r="D36" s="420"/>
      <c r="E36" s="420"/>
      <c r="F36" s="421"/>
      <c r="G36" s="217"/>
      <c r="H36" s="319"/>
      <c r="I36" s="319"/>
      <c r="J36" s="319"/>
      <c r="K36" s="113"/>
    </row>
    <row r="37" spans="2:11" ht="15.75" customHeight="1">
      <c r="B37" s="100"/>
      <c r="C37" s="149" t="s">
        <v>3160</v>
      </c>
      <c r="D37" s="422" t="s">
        <v>1496</v>
      </c>
      <c r="E37" s="423"/>
      <c r="F37" s="424"/>
      <c r="G37" s="217"/>
      <c r="H37" s="319"/>
      <c r="I37" s="319"/>
      <c r="J37" s="319"/>
      <c r="K37" s="113"/>
    </row>
    <row r="38" spans="2:11" ht="15.75" customHeight="1" thickBot="1">
      <c r="B38" s="100"/>
      <c r="C38" s="150" t="s">
        <v>3161</v>
      </c>
      <c r="D38" s="425" t="s">
        <v>1496</v>
      </c>
      <c r="E38" s="426"/>
      <c r="F38" s="427"/>
      <c r="G38" s="217"/>
      <c r="H38" s="319"/>
      <c r="I38" s="319"/>
      <c r="J38" s="319"/>
      <c r="K38" s="113"/>
    </row>
    <row r="39" spans="2:11" ht="15.75" customHeight="1">
      <c r="B39" s="100"/>
      <c r="C39" s="143"/>
      <c r="D39" s="142"/>
      <c r="E39" s="142"/>
      <c r="F39" s="142"/>
      <c r="G39" s="217"/>
      <c r="H39" s="319"/>
      <c r="I39" s="319"/>
      <c r="J39" s="319"/>
      <c r="K39" s="113"/>
    </row>
    <row r="40" spans="2:11" ht="15.75" customHeight="1">
      <c r="B40" s="100"/>
      <c r="C40" s="419" t="s">
        <v>3069</v>
      </c>
      <c r="D40" s="420"/>
      <c r="E40" s="420"/>
      <c r="F40" s="421"/>
      <c r="G40" s="217"/>
      <c r="H40" s="319"/>
      <c r="I40" s="319"/>
      <c r="J40" s="319"/>
      <c r="K40" s="113"/>
    </row>
    <row r="41" spans="2:11" ht="15.75" customHeight="1">
      <c r="B41" s="100"/>
      <c r="C41" s="149" t="s">
        <v>3162</v>
      </c>
      <c r="D41" s="430" t="s">
        <v>1497</v>
      </c>
      <c r="E41" s="430"/>
      <c r="F41" s="431"/>
      <c r="G41" s="217"/>
      <c r="H41" s="217"/>
      <c r="I41" s="217"/>
      <c r="J41" s="217"/>
      <c r="K41" s="113"/>
    </row>
    <row r="42" spans="2:11" ht="15.75" customHeight="1" thickBot="1">
      <c r="B42" s="100"/>
      <c r="C42" s="150" t="s">
        <v>3167</v>
      </c>
      <c r="D42" s="428" t="s">
        <v>1498</v>
      </c>
      <c r="E42" s="428"/>
      <c r="F42" s="429"/>
      <c r="G42" s="217"/>
      <c r="H42" s="449" t="s">
        <v>3072</v>
      </c>
      <c r="I42" s="449"/>
      <c r="J42" s="449"/>
      <c r="K42" s="113"/>
    </row>
    <row r="43" spans="2:11" ht="15.75" customHeight="1">
      <c r="B43" s="100"/>
      <c r="C43" s="143"/>
      <c r="D43" s="142"/>
      <c r="E43" s="142"/>
      <c r="F43" s="142"/>
      <c r="G43" s="217"/>
      <c r="H43" s="449"/>
      <c r="I43" s="449"/>
      <c r="J43" s="449"/>
      <c r="K43" s="113"/>
    </row>
    <row r="44" spans="2:11" ht="15.75" customHeight="1">
      <c r="B44" s="100"/>
      <c r="C44" s="419" t="s">
        <v>2885</v>
      </c>
      <c r="D44" s="420"/>
      <c r="E44" s="420"/>
      <c r="F44" s="421"/>
      <c r="G44" s="217"/>
      <c r="H44" s="449"/>
      <c r="I44" s="449"/>
      <c r="J44" s="449"/>
      <c r="K44" s="113"/>
    </row>
    <row r="45" spans="2:11" ht="15.75" customHeight="1">
      <c r="B45" s="100"/>
      <c r="C45" s="149" t="s">
        <v>3162</v>
      </c>
      <c r="D45" s="430" t="s">
        <v>1499</v>
      </c>
      <c r="E45" s="430"/>
      <c r="F45" s="431"/>
      <c r="G45" s="217"/>
      <c r="H45" s="449"/>
      <c r="I45" s="449"/>
      <c r="J45" s="449"/>
      <c r="K45" s="113"/>
    </row>
    <row r="46" spans="2:11" ht="15.75" customHeight="1" thickBot="1">
      <c r="B46" s="100"/>
      <c r="C46" s="150" t="s">
        <v>3167</v>
      </c>
      <c r="D46" s="428" t="s">
        <v>1500</v>
      </c>
      <c r="E46" s="428"/>
      <c r="F46" s="429"/>
      <c r="G46" s="217"/>
      <c r="H46" s="449"/>
      <c r="I46" s="449"/>
      <c r="J46" s="449"/>
      <c r="K46" s="113"/>
    </row>
    <row r="47" spans="2:11" ht="15.75" customHeight="1">
      <c r="B47" s="100"/>
      <c r="C47" s="143"/>
      <c r="D47" s="142"/>
      <c r="E47" s="142"/>
      <c r="F47" s="142"/>
      <c r="G47" s="217"/>
      <c r="H47" s="217"/>
      <c r="I47" s="217"/>
      <c r="J47" s="217"/>
      <c r="K47" s="113"/>
    </row>
    <row r="48" spans="2:11" ht="15.75" customHeight="1">
      <c r="B48" s="100"/>
      <c r="C48" s="419" t="s">
        <v>3117</v>
      </c>
      <c r="D48" s="420"/>
      <c r="E48" s="420"/>
      <c r="F48" s="421"/>
      <c r="G48" s="217"/>
      <c r="H48" s="217"/>
      <c r="I48" s="217"/>
      <c r="J48" s="217"/>
      <c r="K48" s="113"/>
    </row>
    <row r="49" spans="2:12" ht="15.75" customHeight="1">
      <c r="B49" s="100"/>
      <c r="C49" s="151" t="s">
        <v>3162</v>
      </c>
      <c r="D49" s="430" t="s">
        <v>1499</v>
      </c>
      <c r="E49" s="430"/>
      <c r="F49" s="431"/>
      <c r="G49" s="217"/>
      <c r="H49" s="217"/>
      <c r="I49" s="217"/>
      <c r="J49" s="217"/>
      <c r="K49" s="113"/>
    </row>
    <row r="50" spans="2:12" ht="15.75" customHeight="1">
      <c r="B50" s="100"/>
      <c r="C50" s="151" t="s">
        <v>3163</v>
      </c>
      <c r="D50" s="430" t="s">
        <v>2885</v>
      </c>
      <c r="E50" s="430"/>
      <c r="F50" s="431"/>
      <c r="G50" s="217"/>
      <c r="H50" s="217"/>
      <c r="I50" s="217"/>
      <c r="J50" s="217"/>
      <c r="K50" s="113"/>
    </row>
    <row r="51" spans="2:12" ht="15.75" customHeight="1" thickBot="1">
      <c r="B51" s="100"/>
      <c r="C51" s="151" t="s">
        <v>3167</v>
      </c>
      <c r="D51" s="428" t="s">
        <v>1500</v>
      </c>
      <c r="E51" s="428"/>
      <c r="F51" s="429"/>
      <c r="G51" s="217"/>
      <c r="H51" s="217"/>
      <c r="I51" s="217"/>
      <c r="J51" s="217"/>
      <c r="K51" s="113"/>
    </row>
    <row r="52" spans="2:12" ht="15.75" customHeight="1" thickBot="1">
      <c r="B52" s="100"/>
      <c r="C52" s="152" t="s">
        <v>3164</v>
      </c>
      <c r="D52" s="428"/>
      <c r="E52" s="428"/>
      <c r="F52" s="429"/>
      <c r="G52" s="217"/>
      <c r="H52" s="217"/>
      <c r="I52" s="217"/>
      <c r="J52" s="217"/>
      <c r="K52" s="113"/>
    </row>
    <row r="53" spans="2:12" ht="15.75" customHeight="1">
      <c r="B53" s="100"/>
      <c r="C53" s="143"/>
      <c r="D53" s="142"/>
      <c r="E53" s="142"/>
      <c r="F53" s="142"/>
      <c r="G53" s="217"/>
      <c r="H53" s="217"/>
      <c r="I53" s="217"/>
      <c r="J53" s="217"/>
      <c r="K53" s="113"/>
    </row>
    <row r="54" spans="2:12" ht="15.75" customHeight="1" thickBot="1">
      <c r="B54" s="100"/>
      <c r="C54" s="146" t="s">
        <v>2886</v>
      </c>
      <c r="D54" s="444">
        <f ca="1">TODAY()</f>
        <v>41764</v>
      </c>
      <c r="E54" s="444"/>
      <c r="F54" s="445"/>
      <c r="G54" s="217"/>
      <c r="H54" s="86"/>
      <c r="I54" s="78"/>
      <c r="J54" s="78"/>
      <c r="K54" s="113"/>
    </row>
    <row r="55" spans="2:12" ht="27" customHeight="1" thickBot="1">
      <c r="B55" s="103"/>
      <c r="C55" s="104"/>
      <c r="D55" s="105"/>
      <c r="E55" s="106"/>
      <c r="F55" s="106"/>
      <c r="G55" s="106"/>
      <c r="H55" s="106"/>
      <c r="I55" s="107"/>
      <c r="J55" s="107"/>
      <c r="K55" s="114"/>
    </row>
    <row r="56" spans="2:12">
      <c r="C56" s="96"/>
      <c r="D56" s="96"/>
      <c r="E56" s="96"/>
      <c r="F56" s="96"/>
      <c r="G56" s="96"/>
      <c r="H56" s="96"/>
      <c r="I56" s="96"/>
      <c r="J56" s="96"/>
      <c r="K56" s="96"/>
    </row>
    <row r="57" spans="2:12" ht="12.75" customHeight="1">
      <c r="C57" s="97"/>
      <c r="D57" s="97"/>
      <c r="E57" s="97"/>
      <c r="F57" s="97"/>
      <c r="G57" s="97"/>
      <c r="H57" s="97"/>
      <c r="I57" s="97"/>
      <c r="J57" s="97"/>
      <c r="K57" s="97"/>
      <c r="L57" s="97"/>
    </row>
    <row r="58" spans="2:12" ht="12.75" customHeight="1">
      <c r="C58" s="97"/>
      <c r="D58" s="97"/>
      <c r="E58" s="97"/>
      <c r="F58" s="97"/>
      <c r="G58" s="97"/>
      <c r="H58" s="97"/>
      <c r="I58" s="97"/>
      <c r="J58" s="97"/>
      <c r="K58" s="97"/>
      <c r="L58" s="97"/>
    </row>
    <row r="59" spans="2:12" ht="12.75" customHeight="1">
      <c r="C59" s="97"/>
      <c r="D59" s="97"/>
      <c r="E59" s="97"/>
      <c r="F59" s="97"/>
      <c r="G59" s="97"/>
      <c r="H59" s="97"/>
      <c r="I59" s="97"/>
      <c r="J59" s="97"/>
      <c r="K59" s="97"/>
      <c r="L59" s="97"/>
    </row>
    <row r="60" spans="2:12" ht="12.75" customHeight="1">
      <c r="C60" s="97"/>
      <c r="D60" s="97"/>
      <c r="E60" s="97"/>
      <c r="F60" s="97"/>
      <c r="G60" s="97"/>
      <c r="H60" s="97"/>
      <c r="I60" s="97"/>
      <c r="J60" s="97"/>
      <c r="K60" s="97"/>
      <c r="L60" s="97"/>
    </row>
    <row r="61" spans="2:12" ht="12.75" customHeight="1">
      <c r="C61" s="97"/>
      <c r="D61" s="97"/>
      <c r="E61" s="97"/>
      <c r="F61" s="97"/>
      <c r="G61" s="97"/>
      <c r="H61" s="97"/>
      <c r="I61" s="97"/>
      <c r="J61" s="97"/>
      <c r="K61" s="97"/>
      <c r="L61" s="97"/>
    </row>
    <row r="62" spans="2:12" ht="12.75" customHeight="1">
      <c r="C62" s="97"/>
      <c r="D62" s="97"/>
      <c r="E62" s="97"/>
      <c r="F62" s="97"/>
      <c r="G62" s="97"/>
      <c r="H62" s="97"/>
      <c r="I62" s="97"/>
      <c r="J62" s="97"/>
      <c r="K62" s="97"/>
      <c r="L62" s="97"/>
    </row>
    <row r="63" spans="2:12" ht="12.75" customHeight="1">
      <c r="C63" s="97"/>
      <c r="D63" s="97"/>
      <c r="E63" s="97"/>
      <c r="F63" s="97"/>
      <c r="G63" s="97"/>
      <c r="H63" s="97"/>
      <c r="I63" s="97"/>
      <c r="J63" s="97"/>
      <c r="K63" s="97"/>
      <c r="L63" s="97"/>
    </row>
    <row r="64" spans="2:12" ht="12.75" customHeight="1">
      <c r="C64" s="97"/>
      <c r="D64" s="97"/>
      <c r="E64" s="97"/>
      <c r="F64" s="97"/>
      <c r="G64" s="97"/>
      <c r="H64" s="97"/>
      <c r="I64" s="97"/>
      <c r="J64" s="97"/>
      <c r="K64" s="97"/>
      <c r="L64" s="97"/>
    </row>
    <row r="65" spans="3:12" ht="12.75" customHeight="1">
      <c r="C65" s="97"/>
      <c r="D65" s="97"/>
      <c r="E65" s="97"/>
      <c r="F65" s="97"/>
      <c r="G65" s="97"/>
      <c r="H65" s="97"/>
      <c r="I65" s="97"/>
      <c r="J65" s="97"/>
      <c r="K65" s="97"/>
      <c r="L65" s="97"/>
    </row>
    <row r="66" spans="3:12" ht="12.75" customHeight="1">
      <c r="C66" s="97"/>
      <c r="D66" s="97"/>
      <c r="E66" s="97"/>
      <c r="F66" s="97"/>
      <c r="G66" s="97"/>
      <c r="H66" s="97"/>
      <c r="I66" s="97"/>
      <c r="J66" s="97"/>
      <c r="K66" s="97"/>
      <c r="L66" s="97"/>
    </row>
    <row r="67" spans="3:12" ht="12.75" customHeight="1">
      <c r="C67" s="97"/>
      <c r="D67" s="97"/>
      <c r="E67" s="97"/>
      <c r="F67" s="97"/>
      <c r="G67" s="97"/>
      <c r="H67" s="97"/>
      <c r="I67" s="97"/>
      <c r="J67" s="97"/>
      <c r="K67" s="97"/>
      <c r="L67" s="97"/>
    </row>
    <row r="68" spans="3:12" ht="12.75" customHeight="1">
      <c r="C68" s="97"/>
      <c r="D68" s="97"/>
      <c r="E68" s="97"/>
      <c r="F68" s="97"/>
      <c r="G68" s="97"/>
      <c r="H68" s="97"/>
      <c r="I68" s="97"/>
      <c r="J68" s="97"/>
      <c r="K68" s="97"/>
      <c r="L68" s="97"/>
    </row>
    <row r="69" spans="3:12" ht="12.75" customHeight="1">
      <c r="C69" s="97"/>
      <c r="D69" s="97"/>
      <c r="E69" s="97"/>
      <c r="F69" s="97"/>
      <c r="G69" s="97"/>
      <c r="H69" s="97"/>
      <c r="I69" s="97"/>
      <c r="J69" s="97"/>
      <c r="K69" s="97"/>
      <c r="L69" s="97"/>
    </row>
    <row r="70" spans="3:12" ht="12.75" customHeight="1">
      <c r="C70" s="97"/>
      <c r="D70" s="97"/>
      <c r="E70" s="97"/>
      <c r="F70" s="97"/>
      <c r="G70" s="97"/>
      <c r="H70" s="97"/>
      <c r="I70" s="97"/>
      <c r="J70" s="97"/>
      <c r="K70" s="97"/>
      <c r="L70" s="97"/>
    </row>
    <row r="71" spans="3:12" ht="12.75" customHeight="1">
      <c r="C71" s="97"/>
      <c r="D71" s="97"/>
      <c r="E71" s="97"/>
      <c r="F71" s="97"/>
      <c r="G71" s="97"/>
      <c r="H71" s="97"/>
      <c r="I71" s="97"/>
      <c r="J71" s="97"/>
      <c r="K71" s="97"/>
      <c r="L71" s="97"/>
    </row>
    <row r="72" spans="3:12" ht="12.75" customHeight="1">
      <c r="C72" s="97"/>
      <c r="D72" s="97"/>
      <c r="E72" s="97"/>
      <c r="F72" s="97"/>
      <c r="G72" s="97"/>
      <c r="H72" s="97"/>
      <c r="I72" s="97"/>
      <c r="J72" s="97"/>
      <c r="K72" s="97"/>
      <c r="L72" s="97"/>
    </row>
    <row r="73" spans="3:12" ht="12.75" customHeight="1">
      <c r="C73" s="97"/>
      <c r="D73" s="97"/>
      <c r="E73" s="97"/>
      <c r="F73" s="97"/>
      <c r="G73" s="97"/>
      <c r="H73" s="97"/>
      <c r="I73" s="97"/>
      <c r="J73" s="97"/>
      <c r="K73" s="97"/>
      <c r="L73" s="97"/>
    </row>
    <row r="74" spans="3:12" ht="12.75" customHeight="1">
      <c r="C74" s="97"/>
      <c r="D74" s="97"/>
      <c r="E74" s="97"/>
      <c r="F74" s="97"/>
      <c r="G74" s="97"/>
      <c r="H74" s="97"/>
      <c r="I74" s="97"/>
      <c r="J74" s="97"/>
      <c r="K74" s="97"/>
      <c r="L74" s="97"/>
    </row>
    <row r="75" spans="3:12" ht="13.5" customHeight="1"/>
  </sheetData>
  <sheetProtection password="FA9C" sheet="1" objects="1" scenarios="1" formatColumns="0" formatRows="0"/>
  <mergeCells count="45">
    <mergeCell ref="D32:F32"/>
    <mergeCell ref="C48:F48"/>
    <mergeCell ref="D45:F45"/>
    <mergeCell ref="D46:F46"/>
    <mergeCell ref="D49:F49"/>
    <mergeCell ref="I24:J24"/>
    <mergeCell ref="H42:J46"/>
    <mergeCell ref="D34:F34"/>
    <mergeCell ref="B4:K4"/>
    <mergeCell ref="J3:K3"/>
    <mergeCell ref="B6:K6"/>
    <mergeCell ref="D9:F9"/>
    <mergeCell ref="D54:F54"/>
    <mergeCell ref="C29:F29"/>
    <mergeCell ref="D50:F50"/>
    <mergeCell ref="D51:F51"/>
    <mergeCell ref="D52:F52"/>
    <mergeCell ref="D30:F30"/>
    <mergeCell ref="K30:K32"/>
    <mergeCell ref="D12:F12"/>
    <mergeCell ref="C44:F44"/>
    <mergeCell ref="C36:F36"/>
    <mergeCell ref="D37:F37"/>
    <mergeCell ref="D38:F38"/>
    <mergeCell ref="D42:F42"/>
    <mergeCell ref="C40:F40"/>
    <mergeCell ref="D41:F41"/>
    <mergeCell ref="H21:J21"/>
    <mergeCell ref="C11:F11"/>
    <mergeCell ref="D20:F20"/>
    <mergeCell ref="C19:F19"/>
    <mergeCell ref="I20:J20"/>
    <mergeCell ref="D16:F16"/>
    <mergeCell ref="I18:J18"/>
    <mergeCell ref="I19:J19"/>
    <mergeCell ref="D14:F14"/>
    <mergeCell ref="D13:F13"/>
    <mergeCell ref="D21:F21"/>
    <mergeCell ref="D22:F22"/>
    <mergeCell ref="I26:J26"/>
    <mergeCell ref="D24:F24"/>
    <mergeCell ref="D23:F23"/>
    <mergeCell ref="D26:F26"/>
    <mergeCell ref="I22:J22"/>
    <mergeCell ref="I23:J23"/>
  </mergeCells>
  <phoneticPr fontId="16" type="noConversion"/>
  <dataValidations xWindow="435" yWindow="615" count="9">
    <dataValidation type="list" allowBlank="1" showInputMessage="1" showErrorMessage="1" errorTitle="Выбор муниципального района" error="Выберите наименование муниципального района из списка" sqref="D30:F30">
      <formula1>MR_LIST</formula1>
    </dataValidation>
    <dataValidation allowBlank="1" sqref="G20:G21 D22:D23 D20"/>
    <dataValidation type="list" allowBlank="1" showInputMessage="1" showErrorMessage="1" error="Выберите значение из списка" prompt="Выберите значение из списка" sqref="D26:F26">
      <formula1>money</formula1>
    </dataValidation>
    <dataValidation allowBlank="1" showErrorMessage="1" sqref="D21:F21"/>
    <dataValidation type="list" allowBlank="1" showInputMessage="1" showErrorMessage="1" error="Выберите значение из списка" prompt="Выберите значение из списка" sqref="D16:F16 I22">
      <formula1>logic</formula1>
    </dataValidation>
    <dataValidation type="list" allowBlank="1" showInputMessage="1" showErrorMessage="1" error="Выберите значение из списка" prompt="Выберите значение из списка" sqref="D13:F13">
      <formula1>kvartal</formula1>
    </dataValidation>
    <dataValidation type="list" allowBlank="1" showInputMessage="1" showErrorMessage="1" error="Выберите значение из списка" prompt="Выберите значение из списка" sqref="D12:F12">
      <formula1>YEAR</formula1>
    </dataValidation>
    <dataValidation type="list" allowBlank="1" showInputMessage="1" showErrorMessage="1" error="Выберите значение из списка" prompt="Выберите значение из списка" sqref="I23:J23">
      <formula1>org_operates</formula1>
    </dataValidation>
    <dataValidation type="list" showInputMessage="1" showErrorMessage="1" errorTitle="Выбор муниципального образования" error="Выберите наименование муниципального образования из списка" prompt="Выберите значение из списка" sqref="D32:F32">
      <formula1>MO_LIST_23</formula1>
    </dataValidation>
  </dataValidations>
  <hyperlinks>
    <hyperlink ref="C8" location="'Титульный'!A1" tooltip="Создать печатную форму" display="Создать печатную форму"/>
  </hyperlinks>
  <printOptions horizontalCentered="1"/>
  <pageMargins left="0.24000000000000002" right="0.24000000000000002" top="0.24000000000000002" bottom="0.24000000000000002" header="0.24000000000000002" footer="0.24000000000000002"/>
  <pageSetup paperSize="9" scale="65" fitToHeight="0" orientation="portrait" horizontalDpi="300" verticalDpi="300" r:id="rId1"/>
  <headerFooter alignWithMargins="0"/>
  <drawing r:id="rId2"/>
  <legacyDrawing r:id="rId3"/>
  <controls>
    <mc:AlternateContent xmlns:mc="http://schemas.openxmlformats.org/markup-compatibility/2006">
      <mc:Choice Requires="x14">
        <control shapeId="37891" r:id="rId4" name="cmdUpdateReestrMO">
          <controlPr defaultSize="0" autoLine="0" autoPict="0" r:id="rId5">
            <anchor moveWithCells="1">
              <from>
                <xdr:col>2</xdr:col>
                <xdr:colOff>9525</xdr:colOff>
                <xdr:row>27</xdr:row>
                <xdr:rowOff>142875</xdr:rowOff>
              </from>
              <to>
                <xdr:col>6</xdr:col>
                <xdr:colOff>0</xdr:colOff>
                <xdr:row>27</xdr:row>
                <xdr:rowOff>447675</xdr:rowOff>
              </to>
            </anchor>
          </controlPr>
        </control>
      </mc:Choice>
      <mc:Fallback>
        <control shapeId="37891" r:id="rId4" name="cmdUpdateReestrMO"/>
      </mc:Fallback>
    </mc:AlternateContent>
    <mc:AlternateContent xmlns:mc="http://schemas.openxmlformats.org/markup-compatibility/2006">
      <mc:Choice Requires="x14">
        <control shapeId="37890" r:id="rId6" name="cmdOrganizationChoice">
          <controlPr defaultSize="0" autoLine="0" autoPict="0" r:id="rId7">
            <anchor moveWithCells="1">
              <from>
                <xdr:col>2</xdr:col>
                <xdr:colOff>0</xdr:colOff>
                <xdr:row>16</xdr:row>
                <xdr:rowOff>133350</xdr:rowOff>
              </from>
              <to>
                <xdr:col>6</xdr:col>
                <xdr:colOff>9525</xdr:colOff>
                <xdr:row>17</xdr:row>
                <xdr:rowOff>152400</xdr:rowOff>
              </to>
            </anchor>
          </controlPr>
        </control>
      </mc:Choice>
      <mc:Fallback>
        <control shapeId="37890" r:id="rId6" name="cmdOrganizationChoice"/>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Main02" enableFormatConditionsCalculation="0">
    <tabColor indexed="31"/>
    <pageSetUpPr fitToPage="1"/>
  </sheetPr>
  <dimension ref="A1:AA36"/>
  <sheetViews>
    <sheetView showGridLines="0" topLeftCell="F20" zoomScaleNormal="100" workbookViewId="0">
      <selection activeCell="O32" sqref="O32"/>
    </sheetView>
  </sheetViews>
  <sheetFormatPr defaultRowHeight="11.25"/>
  <cols>
    <col min="1" max="1" width="16.85546875" style="55" hidden="1" customWidth="1"/>
    <col min="2" max="2" width="13.42578125" style="55" hidden="1" customWidth="1"/>
    <col min="3" max="3" width="2.140625" style="55" customWidth="1"/>
    <col min="4" max="4" width="3.5703125" style="69" customWidth="1"/>
    <col min="5" max="5" width="8" style="69" customWidth="1"/>
    <col min="6" max="6" width="42.28515625" style="69" customWidth="1"/>
    <col min="7" max="7" width="11.85546875" style="69" customWidth="1"/>
    <col min="8" max="8" width="2.42578125" style="69" customWidth="1"/>
    <col min="9" max="9" width="22.7109375" style="69" customWidth="1"/>
    <col min="10" max="11" width="2.42578125" style="69" customWidth="1"/>
    <col min="12" max="12" width="22.7109375" style="69" customWidth="1"/>
    <col min="13" max="14" width="2.42578125" style="69" customWidth="1"/>
    <col min="15" max="15" width="24.42578125" style="69" customWidth="1"/>
    <col min="16" max="16" width="2.42578125" style="69" customWidth="1"/>
    <col min="17" max="17" width="24.42578125" style="69" customWidth="1"/>
    <col min="18" max="18" width="3.5703125" style="69" customWidth="1"/>
    <col min="19" max="16384" width="9.140625" style="69"/>
  </cols>
  <sheetData>
    <row r="1" spans="1:18" hidden="1"/>
    <row r="2" spans="1:18" hidden="1">
      <c r="A2" s="55" t="s">
        <v>3131</v>
      </c>
      <c r="B2" s="57"/>
    </row>
    <row r="3" spans="1:18" hidden="1"/>
    <row r="4" spans="1:18" hidden="1"/>
    <row r="5" spans="1:18" hidden="1">
      <c r="B5" s="57"/>
    </row>
    <row r="6" spans="1:18" ht="14.25" customHeight="1">
      <c r="B6" s="57"/>
    </row>
    <row r="7" spans="1:18" ht="20.25" customHeight="1">
      <c r="B7" s="57"/>
      <c r="D7" s="70"/>
      <c r="E7" s="70"/>
      <c r="F7" s="70"/>
      <c r="G7" s="70"/>
      <c r="H7" s="70"/>
      <c r="I7" s="70"/>
      <c r="J7" s="70"/>
      <c r="K7" s="70"/>
      <c r="L7" s="70"/>
      <c r="M7" s="70"/>
      <c r="N7" s="70"/>
      <c r="O7" s="70"/>
      <c r="P7" s="70"/>
      <c r="Q7" s="70"/>
      <c r="R7" s="163" t="s">
        <v>3134</v>
      </c>
    </row>
    <row r="8" spans="1:18" ht="20.25" customHeight="1" thickBot="1">
      <c r="D8" s="454" t="s">
        <v>3133</v>
      </c>
      <c r="E8" s="455"/>
      <c r="F8" s="455"/>
      <c r="G8" s="455"/>
      <c r="H8" s="455"/>
      <c r="I8" s="455"/>
      <c r="J8" s="455"/>
      <c r="K8" s="455"/>
      <c r="L8" s="455"/>
      <c r="M8" s="455"/>
      <c r="N8" s="455"/>
      <c r="O8" s="455"/>
      <c r="P8" s="455"/>
      <c r="Q8" s="455"/>
      <c r="R8" s="456"/>
    </row>
    <row r="9" spans="1:18" ht="20.25" customHeight="1">
      <c r="D9" s="74"/>
      <c r="E9" s="74"/>
      <c r="F9" s="74"/>
      <c r="G9" s="74"/>
      <c r="H9" s="74"/>
      <c r="I9" s="74"/>
      <c r="J9" s="74"/>
      <c r="K9" s="74"/>
      <c r="L9" s="74"/>
      <c r="M9" s="74"/>
      <c r="N9" s="74"/>
      <c r="O9" s="74"/>
      <c r="P9" s="74"/>
      <c r="Q9" s="74"/>
      <c r="R9" s="163"/>
    </row>
    <row r="10" spans="1:18" ht="18" customHeight="1">
      <c r="D10" s="118"/>
      <c r="E10" s="119"/>
      <c r="F10" s="119"/>
      <c r="G10" s="119"/>
      <c r="H10" s="119"/>
      <c r="I10" s="119"/>
      <c r="J10" s="119"/>
      <c r="K10" s="119"/>
      <c r="L10" s="119"/>
      <c r="M10" s="119"/>
      <c r="N10" s="119"/>
      <c r="O10" s="164"/>
      <c r="P10" s="164"/>
      <c r="Q10" s="164" t="str">
        <f>IF(unit="","",unit)</f>
        <v>тыс.руб.</v>
      </c>
      <c r="R10" s="121"/>
    </row>
    <row r="11" spans="1:18" ht="38.25" customHeight="1" thickBot="1">
      <c r="D11" s="117"/>
      <c r="E11" s="155" t="s">
        <v>3200</v>
      </c>
      <c r="F11" s="156" t="s">
        <v>3135</v>
      </c>
      <c r="G11" s="156" t="s">
        <v>3136</v>
      </c>
      <c r="H11" s="458" t="str">
        <f>"На " &amp; IF(report_date=""," отчётную дату отчётного года",report_date&amp;" г.")</f>
        <v>На 31.03.2014 г.</v>
      </c>
      <c r="I11" s="458"/>
      <c r="J11" s="458"/>
      <c r="K11" s="458" t="str">
        <f>"На 31 декабря " &amp; IF(god=""," предыдущего года",god-1&amp;" г.")</f>
        <v>На 31 декабря 2012 г.</v>
      </c>
      <c r="L11" s="458"/>
      <c r="M11" s="458"/>
      <c r="N11" s="458" t="str">
        <f>"На 31 декабря " &amp; IF(god=""," года, предшествующего предыдущему",god-2&amp;" г.")</f>
        <v>На 31 декабря 2011 г.</v>
      </c>
      <c r="O11" s="458"/>
      <c r="P11" s="459"/>
      <c r="Q11" s="244" t="s">
        <v>3206</v>
      </c>
      <c r="R11" s="122"/>
    </row>
    <row r="12" spans="1:18" s="71" customFormat="1" ht="14.25" customHeight="1">
      <c r="A12" s="59"/>
      <c r="B12" s="59"/>
      <c r="C12" s="55"/>
      <c r="D12" s="117"/>
      <c r="E12" s="285">
        <v>1</v>
      </c>
      <c r="F12" s="286" t="s">
        <v>3143</v>
      </c>
      <c r="G12" s="286" t="s">
        <v>3149</v>
      </c>
      <c r="H12" s="457" t="s">
        <v>2839</v>
      </c>
      <c r="I12" s="457"/>
      <c r="J12" s="457"/>
      <c r="K12" s="457" t="s">
        <v>2902</v>
      </c>
      <c r="L12" s="457"/>
      <c r="M12" s="457"/>
      <c r="N12" s="457" t="s">
        <v>3204</v>
      </c>
      <c r="O12" s="457"/>
      <c r="P12" s="457"/>
      <c r="Q12" s="286" t="s">
        <v>3205</v>
      </c>
      <c r="R12" s="123"/>
    </row>
    <row r="13" spans="1:18" ht="18" customHeight="1">
      <c r="A13" s="60"/>
      <c r="B13" s="59"/>
      <c r="D13" s="117"/>
      <c r="E13" s="279">
        <v>1</v>
      </c>
      <c r="F13" s="452" t="s">
        <v>3137</v>
      </c>
      <c r="G13" s="453"/>
      <c r="H13" s="234"/>
      <c r="I13" s="125"/>
      <c r="J13" s="125"/>
      <c r="K13" s="234"/>
      <c r="L13" s="125"/>
      <c r="M13" s="125"/>
      <c r="N13" s="238"/>
      <c r="O13" s="238"/>
      <c r="P13" s="238"/>
      <c r="Q13" s="239"/>
      <c r="R13" s="122"/>
    </row>
    <row r="14" spans="1:18" ht="18" customHeight="1">
      <c r="A14" s="61"/>
      <c r="B14" s="60" t="s">
        <v>3207</v>
      </c>
      <c r="D14" s="117"/>
      <c r="E14" s="280" t="s">
        <v>2978</v>
      </c>
      <c r="F14" s="72" t="s">
        <v>3138</v>
      </c>
      <c r="G14" s="248" t="s">
        <v>3207</v>
      </c>
      <c r="H14" s="247"/>
      <c r="I14" s="236"/>
      <c r="J14" s="168"/>
      <c r="K14" s="235"/>
      <c r="L14" s="236"/>
      <c r="M14" s="168"/>
      <c r="N14" s="235"/>
      <c r="O14" s="236"/>
      <c r="P14" s="245"/>
      <c r="Q14" s="321"/>
      <c r="R14" s="122"/>
    </row>
    <row r="15" spans="1:18" ht="18" customHeight="1">
      <c r="A15" s="61"/>
      <c r="B15" s="60" t="s">
        <v>3209</v>
      </c>
      <c r="D15" s="117"/>
      <c r="E15" s="280" t="s">
        <v>2982</v>
      </c>
      <c r="F15" s="249" t="s">
        <v>3208</v>
      </c>
      <c r="G15" s="248" t="s">
        <v>3209</v>
      </c>
      <c r="H15" s="235"/>
      <c r="I15" s="236"/>
      <c r="J15" s="168"/>
      <c r="K15" s="235"/>
      <c r="L15" s="236"/>
      <c r="M15" s="168"/>
      <c r="N15" s="235"/>
      <c r="O15" s="236"/>
      <c r="P15" s="245"/>
      <c r="Q15" s="321"/>
      <c r="R15" s="122"/>
    </row>
    <row r="16" spans="1:18" ht="18" customHeight="1">
      <c r="A16" s="61"/>
      <c r="B16" s="60">
        <v>1180</v>
      </c>
      <c r="D16" s="117"/>
      <c r="E16" s="280" t="s">
        <v>2987</v>
      </c>
      <c r="F16" s="249" t="s">
        <v>3390</v>
      </c>
      <c r="G16" s="248" t="s">
        <v>3212</v>
      </c>
      <c r="H16" s="235"/>
      <c r="I16" s="236"/>
      <c r="J16" s="168"/>
      <c r="K16" s="235"/>
      <c r="L16" s="236"/>
      <c r="M16" s="168"/>
      <c r="N16" s="235"/>
      <c r="O16" s="236"/>
      <c r="P16" s="262"/>
      <c r="Q16" s="246"/>
      <c r="R16" s="122"/>
    </row>
    <row r="17" spans="1:27" ht="18" customHeight="1">
      <c r="A17" s="61"/>
      <c r="B17" s="60">
        <v>1190</v>
      </c>
      <c r="D17" s="117"/>
      <c r="E17" s="280" t="s">
        <v>2992</v>
      </c>
      <c r="F17" s="249" t="s">
        <v>3391</v>
      </c>
      <c r="G17" s="248" t="s">
        <v>3213</v>
      </c>
      <c r="H17" s="235"/>
      <c r="I17" s="236"/>
      <c r="J17" s="168"/>
      <c r="K17" s="235"/>
      <c r="L17" s="236"/>
      <c r="M17" s="168"/>
      <c r="N17" s="235"/>
      <c r="O17" s="236"/>
      <c r="P17" s="262"/>
      <c r="Q17" s="246"/>
      <c r="R17" s="122"/>
    </row>
    <row r="18" spans="1:27" ht="18" customHeight="1">
      <c r="A18" s="61"/>
      <c r="B18" s="60" t="s">
        <v>3212</v>
      </c>
      <c r="D18" s="117"/>
      <c r="E18" s="280" t="s">
        <v>2996</v>
      </c>
      <c r="F18" s="249" t="s">
        <v>3139</v>
      </c>
      <c r="G18" s="248" t="s">
        <v>3214</v>
      </c>
      <c r="H18" s="247"/>
      <c r="I18" s="236">
        <v>238574</v>
      </c>
      <c r="J18" s="168"/>
      <c r="K18" s="235"/>
      <c r="L18" s="236">
        <v>246907</v>
      </c>
      <c r="M18" s="168"/>
      <c r="N18" s="235"/>
      <c r="O18" s="236">
        <v>219341</v>
      </c>
      <c r="P18" s="245"/>
      <c r="Q18" s="331"/>
      <c r="R18" s="122"/>
    </row>
    <row r="19" spans="1:27" ht="18" customHeight="1">
      <c r="A19" s="61"/>
      <c r="B19" s="60" t="s">
        <v>3213</v>
      </c>
      <c r="D19" s="117"/>
      <c r="E19" s="280" t="s">
        <v>3000</v>
      </c>
      <c r="F19" s="249" t="s">
        <v>3140</v>
      </c>
      <c r="G19" s="248" t="s">
        <v>3215</v>
      </c>
      <c r="H19" s="235"/>
      <c r="I19" s="236"/>
      <c r="J19" s="168"/>
      <c r="K19" s="235"/>
      <c r="L19" s="236"/>
      <c r="M19" s="168"/>
      <c r="N19" s="235"/>
      <c r="O19" s="236"/>
      <c r="P19" s="245"/>
      <c r="Q19" s="321"/>
      <c r="R19" s="122"/>
    </row>
    <row r="20" spans="1:27" ht="18" customHeight="1">
      <c r="A20" s="61"/>
      <c r="B20" s="60" t="s">
        <v>3214</v>
      </c>
      <c r="D20" s="117"/>
      <c r="E20" s="280" t="s">
        <v>3066</v>
      </c>
      <c r="F20" s="249" t="s">
        <v>3211</v>
      </c>
      <c r="G20" s="248" t="s">
        <v>3216</v>
      </c>
      <c r="H20" s="235"/>
      <c r="I20" s="236"/>
      <c r="J20" s="168"/>
      <c r="K20" s="235"/>
      <c r="L20" s="236"/>
      <c r="M20" s="168"/>
      <c r="N20" s="235"/>
      <c r="O20" s="236"/>
      <c r="P20" s="245"/>
      <c r="Q20" s="321"/>
      <c r="R20" s="122"/>
    </row>
    <row r="21" spans="1:27" ht="18" customHeight="1">
      <c r="A21" s="61"/>
      <c r="B21" s="60" t="s">
        <v>3215</v>
      </c>
      <c r="D21" s="117"/>
      <c r="E21" s="280" t="s">
        <v>3027</v>
      </c>
      <c r="F21" s="249" t="s">
        <v>3199</v>
      </c>
      <c r="G21" s="248" t="s">
        <v>3388</v>
      </c>
      <c r="H21" s="235"/>
      <c r="I21" s="236">
        <v>6270</v>
      </c>
      <c r="J21" s="168"/>
      <c r="K21" s="235"/>
      <c r="L21" s="236">
        <v>6270</v>
      </c>
      <c r="M21" s="168"/>
      <c r="N21" s="235"/>
      <c r="O21" s="236">
        <v>6270</v>
      </c>
      <c r="P21" s="245"/>
      <c r="Q21" s="321"/>
      <c r="R21" s="122"/>
    </row>
    <row r="22" spans="1:27" ht="18" customHeight="1">
      <c r="A22" s="61"/>
      <c r="B22" s="60" t="s">
        <v>3216</v>
      </c>
      <c r="D22" s="117"/>
      <c r="E22" s="280" t="s">
        <v>3030</v>
      </c>
      <c r="F22" s="249" t="s">
        <v>3141</v>
      </c>
      <c r="G22" s="248" t="s">
        <v>3389</v>
      </c>
      <c r="H22" s="235"/>
      <c r="I22" s="236"/>
      <c r="J22" s="168"/>
      <c r="K22" s="235"/>
      <c r="L22" s="236"/>
      <c r="M22" s="168"/>
      <c r="N22" s="235"/>
      <c r="O22" s="236"/>
      <c r="P22" s="245"/>
      <c r="Q22" s="321"/>
      <c r="R22" s="122"/>
    </row>
    <row r="23" spans="1:27" ht="18" customHeight="1">
      <c r="A23" s="61"/>
      <c r="B23" s="60" t="s">
        <v>3210</v>
      </c>
      <c r="D23" s="117"/>
      <c r="E23" s="280" t="s">
        <v>3034</v>
      </c>
      <c r="F23" s="237" t="s">
        <v>3142</v>
      </c>
      <c r="G23" s="250" t="s">
        <v>3210</v>
      </c>
      <c r="H23" s="233" t="str">
        <f ca="1">IF((SUMIF(OFFSET(SUM_1100_1,0,-1),"",SUM_1100_1)-SUMIF(OFFSET(SUM_1100_1,0,-1),"(",SUM_1100_1))&lt;0,"(","")</f>
        <v/>
      </c>
      <c r="I23" s="225">
        <f ca="1">ABS(SUMIF(OFFSET(SUM_1100_1,0,-1),"",SUM_1100_1)-SUMIF(OFFSET(SUM_1100_1,0,-1),"(",SUM_1100_1))</f>
        <v>244844</v>
      </c>
      <c r="J23" s="241" t="str">
        <f ca="1">IF(H23="(",")","")</f>
        <v/>
      </c>
      <c r="K23" s="233" t="str">
        <f ca="1">IF((SUMIF(OFFSET(SUM_1100_2,0,-1),"",SUM_1100_2)-SUMIF(OFFSET(SUM_1100_2,0,-1),"(",SUM_1100_2))&lt;0,"(","")</f>
        <v/>
      </c>
      <c r="L23" s="225">
        <f ca="1">ABS(SUMIF(OFFSET(SUM_1100_2,0,-1),"",SUM_1100_2)-SUMIF(OFFSET(SUM_1100_2,0,-1),"(",SUM_1100_2))</f>
        <v>253177</v>
      </c>
      <c r="M23" s="241" t="str">
        <f ca="1">IF(K23="(",")","")</f>
        <v/>
      </c>
      <c r="N23" s="233" t="str">
        <f ca="1">IF((SUMIF(OFFSET(SUM_1100_3,0,-1),"",SUM_1100_3)-SUMIF(OFFSET(SUM_1100_3,0,-1),"(",SUM_1100_3))&lt;0,"(","")</f>
        <v/>
      </c>
      <c r="O23" s="225">
        <f ca="1">ABS(SUMIF(OFFSET(SUM_1100_3,0,-1),"",SUM_1100_3)-SUMIF(OFFSET(SUM_1100_3,0,-1),"(",SUM_1100_3))</f>
        <v>225611</v>
      </c>
      <c r="P23" s="260" t="str">
        <f ca="1">IF(N23="(",")","")</f>
        <v/>
      </c>
      <c r="Q23" s="321"/>
      <c r="R23" s="122"/>
    </row>
    <row r="24" spans="1:27" ht="18" customHeight="1">
      <c r="A24" s="60"/>
      <c r="B24" s="60"/>
      <c r="D24" s="117"/>
      <c r="E24" s="279" t="s">
        <v>3143</v>
      </c>
      <c r="F24" s="452" t="s">
        <v>3144</v>
      </c>
      <c r="G24" s="453"/>
      <c r="H24" s="234"/>
      <c r="I24" s="238"/>
      <c r="J24" s="238"/>
      <c r="K24" s="234"/>
      <c r="L24" s="238"/>
      <c r="M24" s="238"/>
      <c r="N24" s="238"/>
      <c r="O24" s="238"/>
      <c r="P24" s="238"/>
      <c r="Q24" s="239"/>
      <c r="R24" s="122"/>
    </row>
    <row r="25" spans="1:27" ht="18" customHeight="1">
      <c r="A25" s="61"/>
      <c r="B25" s="60"/>
      <c r="D25" s="117"/>
      <c r="E25" s="280" t="s">
        <v>3022</v>
      </c>
      <c r="F25" s="253" t="s">
        <v>3228</v>
      </c>
      <c r="G25" s="248" t="s">
        <v>3217</v>
      </c>
      <c r="H25" s="235"/>
      <c r="I25" s="236">
        <v>28150</v>
      </c>
      <c r="J25" s="168"/>
      <c r="K25" s="235"/>
      <c r="L25" s="236">
        <v>31152</v>
      </c>
      <c r="M25" s="168"/>
      <c r="N25" s="235"/>
      <c r="O25" s="236">
        <v>30089</v>
      </c>
      <c r="P25" s="245"/>
      <c r="Q25" s="321"/>
      <c r="R25" s="122"/>
    </row>
    <row r="26" spans="1:27" ht="22.5">
      <c r="A26" s="61"/>
      <c r="B26" s="60"/>
      <c r="D26" s="117"/>
      <c r="E26" s="280" t="s">
        <v>3023</v>
      </c>
      <c r="F26" s="249" t="s">
        <v>3145</v>
      </c>
      <c r="G26" s="248" t="s">
        <v>3219</v>
      </c>
      <c r="H26" s="235"/>
      <c r="I26" s="236"/>
      <c r="J26" s="168"/>
      <c r="K26" s="235"/>
      <c r="L26" s="236"/>
      <c r="M26" s="168"/>
      <c r="N26" s="235"/>
      <c r="O26" s="236"/>
      <c r="P26" s="245"/>
      <c r="Q26" s="321"/>
      <c r="R26" s="122"/>
      <c r="S26" s="73"/>
      <c r="T26" s="73"/>
      <c r="U26" s="73"/>
      <c r="V26" s="73"/>
      <c r="W26" s="73"/>
      <c r="X26" s="73"/>
      <c r="Y26" s="73"/>
      <c r="Z26" s="73"/>
      <c r="AA26" s="73"/>
    </row>
    <row r="27" spans="1:27" ht="18" customHeight="1">
      <c r="A27" s="61"/>
      <c r="B27" s="60"/>
      <c r="D27" s="117"/>
      <c r="E27" s="280" t="s">
        <v>3024</v>
      </c>
      <c r="F27" s="249" t="s">
        <v>3218</v>
      </c>
      <c r="G27" s="248" t="s">
        <v>3220</v>
      </c>
      <c r="H27" s="235"/>
      <c r="I27" s="236">
        <v>482805</v>
      </c>
      <c r="J27" s="168"/>
      <c r="K27" s="235"/>
      <c r="L27" s="236">
        <v>396943</v>
      </c>
      <c r="M27" s="168"/>
      <c r="N27" s="235"/>
      <c r="O27" s="236">
        <v>348286</v>
      </c>
      <c r="P27" s="245"/>
      <c r="Q27" s="321"/>
      <c r="R27" s="122"/>
      <c r="S27" s="73"/>
      <c r="T27" s="73"/>
      <c r="U27" s="73"/>
      <c r="V27" s="73"/>
      <c r="W27" s="73"/>
      <c r="X27" s="73"/>
      <c r="Y27" s="73"/>
      <c r="Z27" s="73"/>
      <c r="AA27" s="73"/>
    </row>
    <row r="28" spans="1:27" ht="22.5">
      <c r="A28" s="61"/>
      <c r="B28" s="60"/>
      <c r="D28" s="117"/>
      <c r="E28" s="281" t="s">
        <v>3042</v>
      </c>
      <c r="F28" s="249" t="s">
        <v>3392</v>
      </c>
      <c r="G28" s="248" t="s">
        <v>3221</v>
      </c>
      <c r="H28" s="235"/>
      <c r="I28" s="236"/>
      <c r="J28" s="168"/>
      <c r="K28" s="235"/>
      <c r="L28" s="236"/>
      <c r="M28" s="168"/>
      <c r="N28" s="235"/>
      <c r="O28" s="236"/>
      <c r="P28" s="245"/>
      <c r="Q28" s="321"/>
      <c r="R28" s="122"/>
      <c r="S28" s="73"/>
      <c r="T28" s="73"/>
      <c r="U28" s="73"/>
      <c r="V28" s="73"/>
      <c r="W28" s="73"/>
      <c r="X28" s="73"/>
      <c r="Y28" s="73"/>
      <c r="Z28" s="73"/>
      <c r="AA28" s="73"/>
    </row>
    <row r="29" spans="1:27" ht="18" customHeight="1">
      <c r="A29" s="61"/>
      <c r="B29" s="60"/>
      <c r="D29" s="117"/>
      <c r="E29" s="281" t="s">
        <v>3044</v>
      </c>
      <c r="F29" s="249" t="s">
        <v>3393</v>
      </c>
      <c r="G29" s="248" t="s">
        <v>3222</v>
      </c>
      <c r="H29" s="235"/>
      <c r="I29" s="236">
        <v>4630</v>
      </c>
      <c r="J29" s="168"/>
      <c r="K29" s="235"/>
      <c r="L29" s="236">
        <v>3847</v>
      </c>
      <c r="M29" s="168"/>
      <c r="N29" s="235"/>
      <c r="O29" s="236">
        <v>3008</v>
      </c>
      <c r="P29" s="245"/>
      <c r="Q29" s="321"/>
      <c r="R29" s="122"/>
    </row>
    <row r="30" spans="1:27" ht="18" customHeight="1">
      <c r="A30" s="61"/>
      <c r="B30" s="60"/>
      <c r="D30" s="117"/>
      <c r="E30" s="281" t="s">
        <v>3046</v>
      </c>
      <c r="F30" s="249" t="s">
        <v>3147</v>
      </c>
      <c r="G30" s="248" t="s">
        <v>3223</v>
      </c>
      <c r="H30" s="235"/>
      <c r="I30" s="236">
        <v>38</v>
      </c>
      <c r="J30" s="168"/>
      <c r="K30" s="235"/>
      <c r="L30" s="236">
        <v>282</v>
      </c>
      <c r="M30" s="168"/>
      <c r="N30" s="235"/>
      <c r="O30" s="236">
        <v>97</v>
      </c>
      <c r="P30" s="245"/>
      <c r="Q30" s="321"/>
      <c r="R30" s="122"/>
    </row>
    <row r="31" spans="1:27" ht="18" customHeight="1">
      <c r="A31" s="61"/>
      <c r="B31" s="60"/>
      <c r="D31" s="117"/>
      <c r="E31" s="281" t="s">
        <v>3146</v>
      </c>
      <c r="F31" s="237" t="s">
        <v>3148</v>
      </c>
      <c r="G31" s="250" t="s">
        <v>3224</v>
      </c>
      <c r="H31" s="233" t="str">
        <f ca="1">IF((SUMIF(OFFSET(SUM_1200_1,0,-1),"",SUM_1200_1)-SUMIF(OFFSET(SUM_1200_1,0,-1),"(",SUM_1200_1))&lt;0,"(","")</f>
        <v/>
      </c>
      <c r="I31" s="225">
        <f ca="1">ABS(SUMIF(OFFSET(SUM_1200_1,0,-1),"",SUM_1200_1)-SUMIF(OFFSET(SUM_1200_1,0,-1),"(",SUM_1200_1))</f>
        <v>515623</v>
      </c>
      <c r="J31" s="241" t="str">
        <f ca="1">IF(H31="(",")","")</f>
        <v/>
      </c>
      <c r="K31" s="233" t="str">
        <f ca="1">IF((SUMIF(OFFSET(SUM_1200_2,0,-1),"",SUM_1200_2)-SUMIF(OFFSET(SUM_1200_2,0,-1),"(",SUM_1200_2))&lt;0,"(","")</f>
        <v/>
      </c>
      <c r="L31" s="225">
        <f ca="1">ABS(SUMIF(OFFSET(SUM_1200_2,0,-1),"",SUM_1200_2)-SUMIF(OFFSET(SUM_1200_2,0,-1),"(",SUM_1200_2))</f>
        <v>432224</v>
      </c>
      <c r="M31" s="241" t="str">
        <f ca="1">IF(K31="(",")","")</f>
        <v/>
      </c>
      <c r="N31" s="233" t="str">
        <f ca="1">IF((SUMIF(OFFSET(SUM_1200_3,0,-1),"",SUM_1200_3)-SUMIF(OFFSET(SUM_1200_3,0,-1),"(",SUM_1200_3))&lt;0,"(","")</f>
        <v/>
      </c>
      <c r="O31" s="225">
        <f ca="1">ABS(SUMIF(OFFSET(SUM_1200_3,0,-1),"",SUM_1200_3)-SUMIF(OFFSET(SUM_1200_3,0,-1),"(",SUM_1200_3))</f>
        <v>381480</v>
      </c>
      <c r="P31" s="260" t="str">
        <f ca="1">IF(N31="(",")","")</f>
        <v/>
      </c>
      <c r="Q31" s="321"/>
      <c r="R31" s="122"/>
    </row>
    <row r="32" spans="1:27" ht="18" customHeight="1" thickBot="1">
      <c r="A32" s="61"/>
      <c r="B32" s="60"/>
      <c r="D32" s="117"/>
      <c r="E32" s="282" t="s">
        <v>3149</v>
      </c>
      <c r="F32" s="153" t="s">
        <v>3150</v>
      </c>
      <c r="G32" s="251" t="s">
        <v>3225</v>
      </c>
      <c r="H32" s="242" t="str">
        <f ca="1">IF((IF(H23="(",-LINE_1100_1,LINE_1100_1)+IF(H31="(",-LINE_1200_1,LINE_1200_1))&lt;0,"(","")</f>
        <v/>
      </c>
      <c r="I32" s="226">
        <f ca="1">ABS(IF(H23="(",-LINE_1100_1,LINE_1100_1)+IF(H31="(",-LINE_1200_1,LINE_1200_1))</f>
        <v>760467</v>
      </c>
      <c r="J32" s="243" t="str">
        <f ca="1">IF(H32="(",")","")</f>
        <v/>
      </c>
      <c r="K32" s="242" t="str">
        <f ca="1">IF((IF(K23="(",-LINE_1100_2,LINE_1100_2)+IF(K31="(",-LINE_1200_2,LINE_1200_2))&lt;0,"(","")</f>
        <v/>
      </c>
      <c r="L32" s="226">
        <f ca="1">ABS(IF(K23="(",-LINE_1100_2,LINE_1100_2)+IF(K31="(",-LINE_1200_2,LINE_1200_2))</f>
        <v>685401</v>
      </c>
      <c r="M32" s="243" t="str">
        <f ca="1">IF(K32="(",")","")</f>
        <v/>
      </c>
      <c r="N32" s="242" t="str">
        <f ca="1">IF((IF(N23="(",-LINE_1100_3,LINE_1100_3)+IF(N31="(",-LINE_1200_3,LINE_1200_3))&lt;0,"(","")</f>
        <v/>
      </c>
      <c r="O32" s="226">
        <f ca="1">ABS(IF(N23="(",-LINE_1100_3,LINE_1100_3)+IF(N31="(",-LINE_1200_3,LINE_1200_3))</f>
        <v>607091</v>
      </c>
      <c r="P32" s="261" t="str">
        <f ca="1">IF(N32="(",")","")</f>
        <v/>
      </c>
      <c r="Q32" s="322"/>
      <c r="R32" s="122"/>
    </row>
    <row r="33" spans="1:18" ht="20.25" customHeight="1" thickBot="1">
      <c r="A33" s="60"/>
      <c r="B33" s="59"/>
      <c r="D33" s="120"/>
      <c r="E33" s="330"/>
      <c r="F33" s="330"/>
      <c r="G33" s="330"/>
      <c r="H33" s="330"/>
      <c r="I33" s="330"/>
      <c r="J33" s="330"/>
      <c r="K33" s="330"/>
      <c r="L33" s="330"/>
      <c r="M33" s="330"/>
      <c r="N33" s="330"/>
      <c r="O33" s="330"/>
      <c r="P33" s="330"/>
      <c r="Q33" s="330"/>
      <c r="R33" s="124"/>
    </row>
    <row r="34" spans="1:18">
      <c r="A34" s="60"/>
      <c r="B34" s="59"/>
    </row>
    <row r="35" spans="1:18">
      <c r="A35" s="62"/>
    </row>
    <row r="36" spans="1:18">
      <c r="A36" s="62"/>
    </row>
  </sheetData>
  <sheetProtection password="FA9C" sheet="1" objects="1" scenarios="1" formatColumns="0" formatRows="0"/>
  <mergeCells count="9">
    <mergeCell ref="F13:G13"/>
    <mergeCell ref="F24:G24"/>
    <mergeCell ref="D8:R8"/>
    <mergeCell ref="H12:J12"/>
    <mergeCell ref="N12:P12"/>
    <mergeCell ref="H11:J11"/>
    <mergeCell ref="N11:P11"/>
    <mergeCell ref="K11:M11"/>
    <mergeCell ref="K12:M12"/>
  </mergeCells>
  <phoneticPr fontId="16" type="noConversion"/>
  <dataValidations count="5">
    <dataValidation type="decimal" allowBlank="1" showInputMessage="1" showErrorMessage="1" sqref="I32 L32 O32">
      <formula1>-9999999999999990000</formula1>
      <formula2>9999999999999990000</formula2>
    </dataValidation>
    <dataValidation type="decimal" allowBlank="1" showInputMessage="1" showErrorMessage="1" sqref="W27">
      <formula1>0</formula1>
      <formula2>9999999999999990000</formula2>
    </dataValidation>
    <dataValidation type="whole" allowBlank="1" showInputMessage="1" showErrorMessage="1" errorTitle="Внимание" error="Допускается ввод только целых не отрицательных чисел!" prompt="Если Вам необходимо указать отрицательное значение, то в ячейке слева поставьте '('" sqref="O25:O30 I25:I30 L25:L30 L14:L22 I14:I22 O14:O22">
      <formula1>0</formula1>
      <formula2>9.99999999999999E+23</formula2>
    </dataValidation>
    <dataValidation type="list" allowBlank="1" showDropDown="1" showInputMessage="1" showErrorMessage="1" errorTitle="Внимание" error="Возможен ввод только символа '('!" sqref="H25:H30 N25:N30 K25:K30 K14:K22 N14:N22 H14:H22">
      <formula1>"("</formula1>
    </dataValidation>
    <dataValidation type="textLength" operator="lessThanOrEqual" allowBlank="1" showInputMessage="1" showErrorMessage="1" errorTitle="Ошибка" error="Допускается ввод не более 900 символов!" sqref="Q25:Q32 Q14:Q23">
      <formula1>900</formula1>
    </dataValidation>
  </dataValidations>
  <printOptions horizontalCentered="1"/>
  <pageMargins left="0.24000000000000002" right="0.24000000000000002" top="0.24000000000000002" bottom="0.24000000000000002" header="0.24000000000000002" footer="0.24000000000000002"/>
  <pageSetup paperSize="9" scale="96"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Main03" enableFormatConditionsCalculation="0">
    <tabColor indexed="31"/>
    <pageSetUpPr fitToPage="1"/>
  </sheetPr>
  <dimension ref="A1:R35"/>
  <sheetViews>
    <sheetView showGridLines="0" topLeftCell="G14" zoomScaleNormal="100" workbookViewId="0">
      <selection activeCell="I34" sqref="I34"/>
    </sheetView>
  </sheetViews>
  <sheetFormatPr defaultRowHeight="11.25"/>
  <cols>
    <col min="1" max="1" width="16.85546875" style="63" hidden="1" customWidth="1"/>
    <col min="2" max="2" width="30.140625" style="63" hidden="1" customWidth="1"/>
    <col min="3" max="3" width="2.140625" style="63" customWidth="1"/>
    <col min="4" max="4" width="3.5703125" style="69" customWidth="1"/>
    <col min="5" max="5" width="7.85546875" style="69" customWidth="1"/>
    <col min="6" max="6" width="53.140625" style="69" customWidth="1"/>
    <col min="7" max="7" width="13.28515625" style="69" customWidth="1"/>
    <col min="8" max="8" width="2.42578125" style="69" customWidth="1"/>
    <col min="9" max="9" width="22.7109375" style="69" customWidth="1"/>
    <col min="10" max="11" width="2.42578125" style="69" customWidth="1"/>
    <col min="12" max="12" width="22.7109375" style="69" customWidth="1"/>
    <col min="13" max="14" width="2.42578125" style="69" customWidth="1"/>
    <col min="15" max="15" width="22.7109375" style="69" customWidth="1"/>
    <col min="16" max="16" width="2.42578125" style="69" customWidth="1"/>
    <col min="17" max="17" width="24.42578125" style="69" customWidth="1"/>
    <col min="18" max="18" width="3.5703125" style="69" customWidth="1"/>
    <col min="19" max="19" width="5.28515625" style="69" customWidth="1"/>
    <col min="20" max="16384" width="9.140625" style="69"/>
  </cols>
  <sheetData>
    <row r="1" spans="1:18" hidden="1"/>
    <row r="2" spans="1:18" hidden="1">
      <c r="A2" s="63" t="s">
        <v>3131</v>
      </c>
      <c r="B2" s="64"/>
    </row>
    <row r="3" spans="1:18" hidden="1"/>
    <row r="4" spans="1:18" hidden="1"/>
    <row r="5" spans="1:18" hidden="1">
      <c r="B5" s="64"/>
    </row>
    <row r="6" spans="1:18" ht="14.25" customHeight="1"/>
    <row r="7" spans="1:18" ht="20.25" customHeight="1">
      <c r="A7" s="55"/>
      <c r="B7" s="57"/>
      <c r="C7" s="55"/>
      <c r="D7" s="70"/>
      <c r="E7" s="70"/>
      <c r="F7" s="70"/>
      <c r="G7" s="70"/>
      <c r="H7" s="70"/>
      <c r="I7" s="70"/>
      <c r="J7" s="70"/>
      <c r="K7" s="70"/>
      <c r="L7" s="70"/>
      <c r="M7" s="70"/>
      <c r="N7" s="70"/>
      <c r="O7" s="70"/>
      <c r="P7" s="70"/>
      <c r="Q7" s="70"/>
      <c r="R7" s="163" t="s">
        <v>3152</v>
      </c>
    </row>
    <row r="8" spans="1:18" ht="20.25" customHeight="1" thickBot="1">
      <c r="A8" s="55"/>
      <c r="B8" s="55"/>
      <c r="C8" s="55"/>
      <c r="D8" s="454" t="s">
        <v>3151</v>
      </c>
      <c r="E8" s="455"/>
      <c r="F8" s="455"/>
      <c r="G8" s="455"/>
      <c r="H8" s="455"/>
      <c r="I8" s="455"/>
      <c r="J8" s="455"/>
      <c r="K8" s="455"/>
      <c r="L8" s="455"/>
      <c r="M8" s="455"/>
      <c r="N8" s="455"/>
      <c r="O8" s="455"/>
      <c r="P8" s="455"/>
      <c r="Q8" s="455"/>
      <c r="R8" s="456"/>
    </row>
    <row r="9" spans="1:18" ht="20.25" customHeight="1">
      <c r="A9" s="55"/>
      <c r="B9" s="55"/>
      <c r="C9" s="55"/>
      <c r="D9" s="70"/>
      <c r="E9" s="70"/>
      <c r="F9" s="70"/>
      <c r="G9" s="70"/>
      <c r="H9" s="70"/>
      <c r="I9" s="70"/>
      <c r="J9" s="70"/>
      <c r="K9" s="70"/>
      <c r="L9" s="70"/>
      <c r="M9" s="70"/>
      <c r="N9" s="70"/>
      <c r="R9" s="163"/>
    </row>
    <row r="10" spans="1:18" ht="18" customHeight="1">
      <c r="D10" s="118"/>
      <c r="E10" s="165"/>
      <c r="F10" s="165"/>
      <c r="G10" s="165"/>
      <c r="H10" s="165"/>
      <c r="I10" s="165"/>
      <c r="J10" s="165"/>
      <c r="K10" s="165"/>
      <c r="L10" s="165"/>
      <c r="M10" s="165"/>
      <c r="N10" s="165"/>
      <c r="O10" s="165"/>
      <c r="P10" s="164"/>
      <c r="Q10" s="164" t="str">
        <f>IF(unit="","",unit)</f>
        <v>тыс.руб.</v>
      </c>
      <c r="R10" s="121"/>
    </row>
    <row r="11" spans="1:18" ht="39" customHeight="1" thickBot="1">
      <c r="D11" s="117"/>
      <c r="E11" s="155" t="s">
        <v>3200</v>
      </c>
      <c r="F11" s="156" t="s">
        <v>3153</v>
      </c>
      <c r="G11" s="156" t="s">
        <v>3136</v>
      </c>
      <c r="H11" s="458" t="str">
        <f>"На " &amp; IF(report_date=""," отчётную дату отчётного года",report_date&amp;" г.")</f>
        <v>На 31.03.2014 г.</v>
      </c>
      <c r="I11" s="458"/>
      <c r="J11" s="458"/>
      <c r="K11" s="458" t="str">
        <f>"На 31 декабря " &amp; IF(god=""," предыдущего года",god-1&amp;" г.")</f>
        <v>На 31 декабря 2012 г.</v>
      </c>
      <c r="L11" s="458"/>
      <c r="M11" s="459"/>
      <c r="N11" s="458" t="str">
        <f>"На 31 декабря " &amp; IF(god=""," года, предшествующего предыдущему",god-2&amp;" г.")</f>
        <v>На 31 декабря 2011 г.</v>
      </c>
      <c r="O11" s="458"/>
      <c r="P11" s="458"/>
      <c r="Q11" s="244" t="s">
        <v>3206</v>
      </c>
      <c r="R11" s="122"/>
    </row>
    <row r="12" spans="1:18" s="71" customFormat="1" ht="14.25" customHeight="1">
      <c r="A12" s="63"/>
      <c r="B12" s="63"/>
      <c r="C12" s="63"/>
      <c r="D12" s="117"/>
      <c r="E12" s="285">
        <v>1</v>
      </c>
      <c r="F12" s="286" t="s">
        <v>3143</v>
      </c>
      <c r="G12" s="286" t="s">
        <v>3149</v>
      </c>
      <c r="H12" s="457" t="s">
        <v>2839</v>
      </c>
      <c r="I12" s="457"/>
      <c r="J12" s="457"/>
      <c r="K12" s="457" t="s">
        <v>2902</v>
      </c>
      <c r="L12" s="457"/>
      <c r="M12" s="457"/>
      <c r="N12" s="457" t="s">
        <v>3204</v>
      </c>
      <c r="O12" s="457"/>
      <c r="P12" s="457"/>
      <c r="Q12" s="286" t="s">
        <v>3205</v>
      </c>
      <c r="R12" s="123"/>
    </row>
    <row r="13" spans="1:18" ht="18" customHeight="1">
      <c r="D13" s="117"/>
      <c r="E13" s="277">
        <v>1</v>
      </c>
      <c r="F13" s="460" t="s">
        <v>3154</v>
      </c>
      <c r="G13" s="461"/>
      <c r="H13" s="157"/>
      <c r="I13" s="158"/>
      <c r="J13" s="158"/>
      <c r="K13" s="157"/>
      <c r="L13" s="158"/>
      <c r="M13" s="158"/>
      <c r="N13" s="158"/>
      <c r="O13" s="158"/>
      <c r="P13" s="158"/>
      <c r="Q13" s="159"/>
      <c r="R13" s="122"/>
    </row>
    <row r="14" spans="1:18" ht="22.5">
      <c r="A14" s="65"/>
      <c r="D14" s="117"/>
      <c r="E14" s="277" t="s">
        <v>2978</v>
      </c>
      <c r="F14" s="254" t="s">
        <v>3229</v>
      </c>
      <c r="G14" s="255" t="s">
        <v>3232</v>
      </c>
      <c r="H14" s="235"/>
      <c r="I14" s="236">
        <v>100</v>
      </c>
      <c r="J14" s="168"/>
      <c r="K14" s="235"/>
      <c r="L14" s="236">
        <v>100</v>
      </c>
      <c r="M14" s="168"/>
      <c r="N14" s="235"/>
      <c r="O14" s="236">
        <v>100</v>
      </c>
      <c r="P14" s="245"/>
      <c r="Q14" s="321"/>
      <c r="R14" s="122"/>
    </row>
    <row r="15" spans="1:18" ht="18" customHeight="1">
      <c r="A15" s="65"/>
      <c r="D15" s="117"/>
      <c r="E15" s="277" t="s">
        <v>2982</v>
      </c>
      <c r="F15" s="254" t="s">
        <v>2814</v>
      </c>
      <c r="G15" s="255" t="s">
        <v>3233</v>
      </c>
      <c r="H15" s="160" t="s">
        <v>2815</v>
      </c>
      <c r="I15" s="224"/>
      <c r="J15" s="162" t="s">
        <v>2816</v>
      </c>
      <c r="K15" s="160" t="s">
        <v>2815</v>
      </c>
      <c r="L15" s="224"/>
      <c r="M15" s="162" t="s">
        <v>2816</v>
      </c>
      <c r="N15" s="161" t="s">
        <v>2815</v>
      </c>
      <c r="O15" s="224"/>
      <c r="P15" s="258" t="s">
        <v>2816</v>
      </c>
      <c r="Q15" s="321"/>
      <c r="R15" s="122"/>
    </row>
    <row r="16" spans="1:18" ht="18" customHeight="1">
      <c r="A16" s="65"/>
      <c r="D16" s="117"/>
      <c r="E16" s="277" t="s">
        <v>2987</v>
      </c>
      <c r="F16" s="254" t="s">
        <v>3230</v>
      </c>
      <c r="G16" s="255" t="s">
        <v>3234</v>
      </c>
      <c r="H16" s="235"/>
      <c r="I16" s="236"/>
      <c r="J16" s="168"/>
      <c r="K16" s="235"/>
      <c r="L16" s="236"/>
      <c r="M16" s="168"/>
      <c r="N16" s="235"/>
      <c r="O16" s="236"/>
      <c r="P16" s="245"/>
      <c r="Q16" s="331"/>
      <c r="R16" s="122"/>
    </row>
    <row r="17" spans="1:18" ht="18" customHeight="1">
      <c r="A17" s="65"/>
      <c r="D17" s="117"/>
      <c r="E17" s="277" t="s">
        <v>2992</v>
      </c>
      <c r="F17" s="254" t="s">
        <v>3231</v>
      </c>
      <c r="G17" s="255" t="s">
        <v>3235</v>
      </c>
      <c r="H17" s="247"/>
      <c r="I17" s="236">
        <v>279462</v>
      </c>
      <c r="J17" s="168"/>
      <c r="K17" s="235"/>
      <c r="L17" s="236">
        <v>290549</v>
      </c>
      <c r="M17" s="168"/>
      <c r="N17" s="235"/>
      <c r="O17" s="236">
        <v>262783</v>
      </c>
      <c r="P17" s="245"/>
      <c r="Q17" s="321"/>
      <c r="R17" s="122"/>
    </row>
    <row r="18" spans="1:18" ht="18" customHeight="1">
      <c r="A18" s="65"/>
      <c r="D18" s="117"/>
      <c r="E18" s="277" t="s">
        <v>2996</v>
      </c>
      <c r="F18" s="254" t="s">
        <v>3236</v>
      </c>
      <c r="G18" s="255" t="s">
        <v>3237</v>
      </c>
      <c r="H18" s="235"/>
      <c r="I18" s="236"/>
      <c r="J18" s="168"/>
      <c r="K18" s="235"/>
      <c r="L18" s="236"/>
      <c r="M18" s="168"/>
      <c r="N18" s="235"/>
      <c r="O18" s="236"/>
      <c r="P18" s="245"/>
      <c r="Q18" s="321"/>
      <c r="R18" s="122"/>
    </row>
    <row r="19" spans="1:18" ht="18" customHeight="1">
      <c r="A19" s="65"/>
      <c r="D19" s="117"/>
      <c r="E19" s="255" t="s">
        <v>3000</v>
      </c>
      <c r="F19" s="254" t="s">
        <v>2817</v>
      </c>
      <c r="G19" s="255" t="s">
        <v>3238</v>
      </c>
      <c r="H19" s="223" t="s">
        <v>2815</v>
      </c>
      <c r="I19" s="224">
        <v>240060</v>
      </c>
      <c r="J19" s="162"/>
      <c r="K19" s="223" t="s">
        <v>2815</v>
      </c>
      <c r="L19" s="224">
        <v>203600</v>
      </c>
      <c r="M19" s="162"/>
      <c r="N19" s="223" t="s">
        <v>2815</v>
      </c>
      <c r="O19" s="224">
        <v>153234</v>
      </c>
      <c r="P19" s="258"/>
      <c r="Q19" s="321"/>
      <c r="R19" s="122"/>
    </row>
    <row r="20" spans="1:18" ht="18" customHeight="1">
      <c r="A20" s="66"/>
      <c r="D20" s="117"/>
      <c r="E20" s="277" t="s">
        <v>3066</v>
      </c>
      <c r="F20" s="154" t="s">
        <v>2823</v>
      </c>
      <c r="G20" s="255" t="s">
        <v>3239</v>
      </c>
      <c r="H20" s="233" t="str">
        <f ca="1">IF((SUMIF(OFFSET(SUM_1300_1,0,-1),"",SUM_1300_1)-SUMIF(OFFSET(SUM_1300_1,0,-1),"(",SUM_1300_1))&lt;0,"(","")</f>
        <v/>
      </c>
      <c r="I20" s="225">
        <f ca="1">ABS(SUMIF(OFFSET(SUM_1300_1,0,-1),"",SUM_1300_1)-SUMIF(OFFSET(SUM_1300_1,0,-1),"(",SUM_1300_1))</f>
        <v>39502</v>
      </c>
      <c r="J20" s="241" t="str">
        <f ca="1">IF(H20="(",")","")</f>
        <v/>
      </c>
      <c r="K20" s="233" t="str">
        <f ca="1">IF((SUMIF(OFFSET(SUM_1300_2,0,-1),"",SUM_1300_2)-SUMIF(OFFSET(SUM_1300_2,0,-1),"(",SUM_1300_2))&lt;0,"(","")</f>
        <v/>
      </c>
      <c r="L20" s="225">
        <f ca="1">ABS(SUMIF(OFFSET(SUM_1300_2,0,-1),"",SUM_1300_2)-SUMIF(OFFSET(SUM_1300_2,0,-1),"(",SUM_1300_2))</f>
        <v>87049</v>
      </c>
      <c r="M20" s="241" t="str">
        <f ca="1">IF(K20="(",")","")</f>
        <v/>
      </c>
      <c r="N20" s="233" t="str">
        <f ca="1">IF((SUMIF(OFFSET(SUM_1300_3,0,-1),"",SUM_1300_3)-SUMIF(OFFSET(SUM_1300_3,0,-1),"(",SUM_1300_3))&lt;0,"(","")</f>
        <v/>
      </c>
      <c r="O20" s="225">
        <f ca="1">ABS(SUMIF(OFFSET(SUM_1300_3,0,-1),"",SUM_1300_3)-SUMIF(OFFSET(SUM_1300_3,0,-1),"(",SUM_1300_3))</f>
        <v>109649</v>
      </c>
      <c r="P20" s="260" t="str">
        <f ca="1">IF(N20="(",")","")</f>
        <v/>
      </c>
      <c r="Q20" s="321"/>
      <c r="R20" s="259"/>
    </row>
    <row r="21" spans="1:18" ht="18" customHeight="1">
      <c r="D21" s="117"/>
      <c r="E21" s="277" t="s">
        <v>3143</v>
      </c>
      <c r="F21" s="460" t="s">
        <v>2824</v>
      </c>
      <c r="G21" s="461"/>
      <c r="H21" s="157"/>
      <c r="I21" s="158"/>
      <c r="J21" s="158"/>
      <c r="K21" s="157"/>
      <c r="L21" s="158"/>
      <c r="M21" s="158"/>
      <c r="N21" s="158"/>
      <c r="O21" s="158"/>
      <c r="P21" s="158"/>
      <c r="Q21" s="323"/>
      <c r="R21" s="259"/>
    </row>
    <row r="22" spans="1:18" ht="18" customHeight="1">
      <c r="A22" s="67"/>
      <c r="D22" s="117"/>
      <c r="E22" s="277" t="s">
        <v>3022</v>
      </c>
      <c r="F22" s="254" t="s">
        <v>3240</v>
      </c>
      <c r="G22" s="255" t="s">
        <v>3242</v>
      </c>
      <c r="H22" s="235"/>
      <c r="I22" s="236"/>
      <c r="J22" s="168"/>
      <c r="K22" s="235"/>
      <c r="L22" s="236"/>
      <c r="M22" s="168"/>
      <c r="N22" s="235"/>
      <c r="O22" s="236"/>
      <c r="P22" s="245"/>
      <c r="Q22" s="321"/>
      <c r="R22" s="259"/>
    </row>
    <row r="23" spans="1:18" ht="18" customHeight="1">
      <c r="A23" s="67"/>
      <c r="D23" s="117"/>
      <c r="E23" s="277" t="s">
        <v>3023</v>
      </c>
      <c r="F23" s="254" t="s">
        <v>2829</v>
      </c>
      <c r="G23" s="255" t="s">
        <v>3243</v>
      </c>
      <c r="H23" s="235"/>
      <c r="I23" s="236"/>
      <c r="J23" s="168"/>
      <c r="K23" s="235"/>
      <c r="L23" s="236"/>
      <c r="M23" s="168"/>
      <c r="N23" s="235"/>
      <c r="O23" s="236"/>
      <c r="P23" s="245"/>
      <c r="Q23" s="321"/>
      <c r="R23" s="122"/>
    </row>
    <row r="24" spans="1:18" ht="18" customHeight="1">
      <c r="A24" s="67"/>
      <c r="D24" s="117"/>
      <c r="E24" s="277" t="s">
        <v>3024</v>
      </c>
      <c r="F24" s="254" t="s">
        <v>3394</v>
      </c>
      <c r="G24" s="255" t="s">
        <v>3244</v>
      </c>
      <c r="H24" s="235"/>
      <c r="I24" s="236"/>
      <c r="J24" s="168"/>
      <c r="K24" s="235"/>
      <c r="L24" s="236"/>
      <c r="M24" s="168"/>
      <c r="N24" s="235"/>
      <c r="O24" s="236"/>
      <c r="P24" s="245"/>
      <c r="Q24" s="321"/>
      <c r="R24" s="122"/>
    </row>
    <row r="25" spans="1:18" ht="18" customHeight="1">
      <c r="A25" s="67"/>
      <c r="D25" s="117"/>
      <c r="E25" s="277" t="s">
        <v>3024</v>
      </c>
      <c r="F25" s="254" t="s">
        <v>3241</v>
      </c>
      <c r="G25" s="255" t="s">
        <v>3245</v>
      </c>
      <c r="H25" s="235"/>
      <c r="I25" s="236"/>
      <c r="J25" s="168"/>
      <c r="K25" s="235"/>
      <c r="L25" s="236"/>
      <c r="M25" s="168"/>
      <c r="N25" s="235"/>
      <c r="O25" s="236"/>
      <c r="P25" s="245"/>
      <c r="Q25" s="321"/>
      <c r="R25" s="122"/>
    </row>
    <row r="26" spans="1:18" ht="18" customHeight="1">
      <c r="A26" s="67"/>
      <c r="D26" s="117"/>
      <c r="E26" s="277" t="s">
        <v>3042</v>
      </c>
      <c r="F26" s="154" t="s">
        <v>2830</v>
      </c>
      <c r="G26" s="255" t="s">
        <v>3246</v>
      </c>
      <c r="H26" s="233" t="str">
        <f ca="1">IF((SUMIF(OFFSET(SUM_1400_1,0,-1),"",SUM_1400_1)-SUMIF(OFFSET(SUM_1400_1,0,-1),"(",SUM_1400_1))&lt;0,"(","")</f>
        <v/>
      </c>
      <c r="I26" s="225">
        <f ca="1">ABS(SUMIF(OFFSET(SUM_1400_1,0,-1),"",SUM_1400_1)-SUMIF(OFFSET(SUM_1400_1,0,-1),"(",SUM_1400_1))</f>
        <v>0</v>
      </c>
      <c r="J26" s="241" t="str">
        <f ca="1">IF(H26="(",")","")</f>
        <v/>
      </c>
      <c r="K26" s="233" t="str">
        <f ca="1">IF((SUMIF(OFFSET(SUM_1400_2,0,-1),"",SUM_1400_2)-SUMIF(OFFSET(SUM_1400_2,0,-1),"(",SUM_1400_2))&lt;0,"(","")</f>
        <v/>
      </c>
      <c r="L26" s="225">
        <f ca="1">ABS(SUMIF(OFFSET(SUM_1400_2,0,-1),"",SUM_1400_2)-SUMIF(OFFSET(SUM_1400_2,0,-1),"(",SUM_1400_2))</f>
        <v>0</v>
      </c>
      <c r="M26" s="241" t="str">
        <f ca="1">IF(K26="(",")","")</f>
        <v/>
      </c>
      <c r="N26" s="233" t="str">
        <f ca="1">IF((SUMIF(OFFSET(SUM_1400_3,0,-1),"",SUM_1400_3)-SUMIF(OFFSET(SUM_1400_3,0,-1),"(",SUM_1400_3))&lt;0,"(","")</f>
        <v/>
      </c>
      <c r="O26" s="225">
        <f ca="1">ABS(SUMIF(OFFSET(SUM_1400_3,0,-1),"",SUM_1400_3)-SUMIF(OFFSET(SUM_1400_3,0,-1),"(",SUM_1400_3))</f>
        <v>0</v>
      </c>
      <c r="P26" s="260" t="str">
        <f ca="1">IF(N26="(",")","")</f>
        <v/>
      </c>
      <c r="Q26" s="321"/>
      <c r="R26" s="122"/>
    </row>
    <row r="27" spans="1:18" ht="18" customHeight="1">
      <c r="D27" s="117"/>
      <c r="E27" s="277" t="s">
        <v>3149</v>
      </c>
      <c r="F27" s="460" t="s">
        <v>2831</v>
      </c>
      <c r="G27" s="461"/>
      <c r="H27" s="157"/>
      <c r="I27" s="158"/>
      <c r="J27" s="158"/>
      <c r="K27" s="157"/>
      <c r="L27" s="158"/>
      <c r="M27" s="158"/>
      <c r="N27" s="158"/>
      <c r="O27" s="158"/>
      <c r="P27" s="158"/>
      <c r="Q27" s="323"/>
      <c r="R27" s="122"/>
    </row>
    <row r="28" spans="1:18" ht="18" customHeight="1">
      <c r="A28" s="61"/>
      <c r="D28" s="117"/>
      <c r="E28" s="277" t="s">
        <v>2932</v>
      </c>
      <c r="F28" s="254" t="s">
        <v>3240</v>
      </c>
      <c r="G28" s="255" t="s">
        <v>3248</v>
      </c>
      <c r="H28" s="235"/>
      <c r="I28" s="236">
        <v>132750</v>
      </c>
      <c r="J28" s="168"/>
      <c r="K28" s="235"/>
      <c r="L28" s="236">
        <v>133500</v>
      </c>
      <c r="M28" s="168"/>
      <c r="N28" s="235"/>
      <c r="O28" s="236">
        <v>90000</v>
      </c>
      <c r="P28" s="245"/>
      <c r="Q28" s="321"/>
      <c r="R28" s="122"/>
    </row>
    <row r="29" spans="1:18" ht="18" customHeight="1">
      <c r="A29" s="61"/>
      <c r="D29" s="117"/>
      <c r="E29" s="277" t="s">
        <v>2832</v>
      </c>
      <c r="F29" s="254" t="s">
        <v>3247</v>
      </c>
      <c r="G29" s="255" t="s">
        <v>3249</v>
      </c>
      <c r="H29" s="235"/>
      <c r="I29" s="236">
        <v>588171</v>
      </c>
      <c r="J29" s="168"/>
      <c r="K29" s="235"/>
      <c r="L29" s="236">
        <v>464783</v>
      </c>
      <c r="M29" s="168"/>
      <c r="N29" s="235"/>
      <c r="O29" s="236">
        <v>407349</v>
      </c>
      <c r="P29" s="245"/>
      <c r="Q29" s="321"/>
      <c r="R29" s="122"/>
    </row>
    <row r="30" spans="1:18" ht="18" customHeight="1">
      <c r="A30" s="65"/>
      <c r="D30" s="117"/>
      <c r="E30" s="277" t="s">
        <v>2833</v>
      </c>
      <c r="F30" s="254" t="s">
        <v>2835</v>
      </c>
      <c r="G30" s="255" t="s">
        <v>3250</v>
      </c>
      <c r="H30" s="235"/>
      <c r="I30" s="236">
        <v>44</v>
      </c>
      <c r="J30" s="168"/>
      <c r="K30" s="235"/>
      <c r="L30" s="236">
        <v>69</v>
      </c>
      <c r="M30" s="168"/>
      <c r="N30" s="235"/>
      <c r="O30" s="236">
        <v>93</v>
      </c>
      <c r="P30" s="245"/>
      <c r="Q30" s="321"/>
      <c r="R30" s="122"/>
    </row>
    <row r="31" spans="1:18" ht="18" customHeight="1">
      <c r="A31" s="65"/>
      <c r="D31" s="117"/>
      <c r="E31" s="277" t="s">
        <v>2834</v>
      </c>
      <c r="F31" s="254" t="s">
        <v>3394</v>
      </c>
      <c r="G31" s="255" t="s">
        <v>3251</v>
      </c>
      <c r="H31" s="235"/>
      <c r="I31" s="236"/>
      <c r="J31" s="168"/>
      <c r="K31" s="235"/>
      <c r="L31" s="236"/>
      <c r="M31" s="168"/>
      <c r="N31" s="235"/>
      <c r="O31" s="236"/>
      <c r="P31" s="245"/>
      <c r="Q31" s="321"/>
      <c r="R31" s="122"/>
    </row>
    <row r="32" spans="1:18" ht="18" customHeight="1">
      <c r="A32" s="65"/>
      <c r="D32" s="117"/>
      <c r="E32" s="277" t="s">
        <v>2836</v>
      </c>
      <c r="F32" s="254" t="s">
        <v>3241</v>
      </c>
      <c r="G32" s="255" t="s">
        <v>3252</v>
      </c>
      <c r="H32" s="235"/>
      <c r="I32" s="236"/>
      <c r="J32" s="168"/>
      <c r="K32" s="235"/>
      <c r="L32" s="236"/>
      <c r="M32" s="168"/>
      <c r="N32" s="235"/>
      <c r="O32" s="236"/>
      <c r="P32" s="245"/>
      <c r="Q32" s="321"/>
      <c r="R32" s="122"/>
    </row>
    <row r="33" spans="1:18" ht="18" customHeight="1">
      <c r="A33" s="66"/>
      <c r="D33" s="117"/>
      <c r="E33" s="277" t="s">
        <v>2837</v>
      </c>
      <c r="F33" s="154" t="s">
        <v>2838</v>
      </c>
      <c r="G33" s="255" t="s">
        <v>3253</v>
      </c>
      <c r="H33" s="233" t="str">
        <f ca="1">IF((SUMIF(OFFSET(SUM_1500_1,0,-1),"",SUM_1500_1)-SUMIF(OFFSET(SUM_1500_1,0,-1),"(",SUM_1500_1))&lt;0,"(","")</f>
        <v/>
      </c>
      <c r="I33" s="225">
        <f ca="1">ABS(SUMIF(OFFSET(SUM_1500_1,0,-1),"",SUM_1500_1)-SUMIF(OFFSET(SUM_1500_1,0,-1),"(",SUM_1500_1))</f>
        <v>720965</v>
      </c>
      <c r="J33" s="241" t="str">
        <f ca="1">IF(H33="(",")","")</f>
        <v/>
      </c>
      <c r="K33" s="233" t="str">
        <f ca="1">IF((SUMIF(OFFSET(SUM_1500_2,0,-1),"",SUM_1500_2)-SUMIF(OFFSET(SUM_1500_2,0,-1),"(",SUM_1500_2))&lt;0,"(","")</f>
        <v/>
      </c>
      <c r="L33" s="225">
        <f ca="1">ABS(SUMIF(OFFSET(SUM_1500_2,0,-1),"",SUM_1500_2)-SUMIF(OFFSET(SUM_1500_2,0,-1),"(",SUM_1500_2))</f>
        <v>598352</v>
      </c>
      <c r="M33" s="241" t="str">
        <f ca="1">IF(K33="(",")","")</f>
        <v/>
      </c>
      <c r="N33" s="233" t="str">
        <f ca="1">IF((SUMIF(OFFSET(SUM_1500_3,0,-1),"",SUM_1500_3)-SUMIF(OFFSET(SUM_1500_3,0,-1),"(",SUM_1500_3))&lt;0,"(","")</f>
        <v/>
      </c>
      <c r="O33" s="225">
        <f ca="1">ABS(SUMIF(OFFSET(SUM_1500_3,0,-1),"",SUM_1500_3)-SUMIF(OFFSET(SUM_1500_3,0,-1),"(",SUM_1500_3))</f>
        <v>497442</v>
      </c>
      <c r="P33" s="260" t="str">
        <f ca="1">IF(N33="(",")","")</f>
        <v/>
      </c>
      <c r="Q33" s="321"/>
      <c r="R33" s="122"/>
    </row>
    <row r="34" spans="1:18" ht="18" customHeight="1" thickBot="1">
      <c r="A34" s="66"/>
      <c r="D34" s="117"/>
      <c r="E34" s="278" t="s">
        <v>2839</v>
      </c>
      <c r="F34" s="156" t="s">
        <v>3150</v>
      </c>
      <c r="G34" s="256" t="s">
        <v>3254</v>
      </c>
      <c r="H34" s="242" t="str">
        <f ca="1">IF((IF(H20="(",-LINE_1300_1,LINE_1300_1)+IF(H26="(",-LINE_1400_1,LINE_1400_1)+IF(H33="(",-LINE_1500_1,LINE_1500_1))&lt;0,"(","")</f>
        <v/>
      </c>
      <c r="I34" s="226">
        <f ca="1">ABS(IF(H20="(",-LINE_1300_1,LINE_1300_1)+IF(H26="(",-LINE_1400_1,LINE_1400_1)+IF(H33="(",-LINE_1500_1,LINE_1500_1))</f>
        <v>760467</v>
      </c>
      <c r="J34" s="243" t="str">
        <f ca="1">IF(H34="(",")","")</f>
        <v/>
      </c>
      <c r="K34" s="242" t="str">
        <f ca="1">IF((IF(K20="(",-LINE_1300_2,LINE_1300_2)+IF(K26="(",-LINE_1400_2,LINE_1400_2)+IF(K33="(",-LINE_1500_2,LINE_1500_2))&lt;0,"(","")</f>
        <v/>
      </c>
      <c r="L34" s="226">
        <f ca="1">ABS(IF(K20="(",-LINE_1300_2,LINE_1300_2)+IF(K26="(",-LINE_1400_2,LINE_1400_2)+IF(K33="(",-LINE_1500_2,LINE_1500_2))</f>
        <v>685401</v>
      </c>
      <c r="M34" s="243" t="str">
        <f ca="1">IF(K34="(",")","")</f>
        <v/>
      </c>
      <c r="N34" s="242" t="str">
        <f ca="1">IF((IF(N20="(",-LINE_1300_3,LINE_1300_3)+IF(N26="(",-LINE_1400_3,LINE_1400_3)+IF(N33="(",-LINE_1500_3,LINE_1500_3))&lt;0,"(","")</f>
        <v/>
      </c>
      <c r="O34" s="226">
        <f ca="1">ABS(IF(N20="(",-LINE_1300_3,LINE_1300_3)+IF(N26="(",-LINE_1400_3,LINE_1400_3)+IF(N33="(",-LINE_1500_3,LINE_1500_3))</f>
        <v>607091</v>
      </c>
      <c r="P34" s="261" t="str">
        <f ca="1">IF(N34="(",")","")</f>
        <v/>
      </c>
      <c r="Q34" s="322"/>
      <c r="R34" s="122"/>
    </row>
    <row r="35" spans="1:18" ht="22.5" customHeight="1" thickBot="1">
      <c r="D35" s="120"/>
      <c r="E35" s="330"/>
      <c r="F35" s="330"/>
      <c r="G35" s="330"/>
      <c r="H35" s="330"/>
      <c r="I35" s="330"/>
      <c r="J35" s="330"/>
      <c r="K35" s="330"/>
      <c r="L35" s="330"/>
      <c r="M35" s="330"/>
      <c r="N35" s="330"/>
      <c r="O35" s="330"/>
      <c r="P35" s="330"/>
      <c r="Q35" s="330"/>
      <c r="R35" s="124"/>
    </row>
  </sheetData>
  <sheetProtection password="FA9C" sheet="1" objects="1" scenarios="1" formatColumns="0" formatRows="0"/>
  <mergeCells count="10">
    <mergeCell ref="D8:R8"/>
    <mergeCell ref="F13:G13"/>
    <mergeCell ref="F21:G21"/>
    <mergeCell ref="F27:G27"/>
    <mergeCell ref="H11:J11"/>
    <mergeCell ref="N11:P11"/>
    <mergeCell ref="H12:J12"/>
    <mergeCell ref="N12:P12"/>
    <mergeCell ref="K11:M11"/>
    <mergeCell ref="K12:M12"/>
  </mergeCells>
  <phoneticPr fontId="16" type="noConversion"/>
  <dataValidations count="8">
    <dataValidation type="decimal" allowBlank="1" showInputMessage="1" showErrorMessage="1" sqref="I34 L34 O34">
      <formula1>-9999999999999990000</formula1>
      <formula2>9999999999999990000</formula2>
    </dataValidation>
    <dataValidation type="list" allowBlank="1" showDropDown="1" showInputMessage="1" showErrorMessage="1" errorTitle="Внимание" error="Возможен ввод только символа '('!" sqref="N14 H14 H16:H19 N16:N19 H28:H32 N28:N32 N22:N25 H22:H25 K14 K16:K19 K28:K32 K22:K25">
      <formula1>"("</formula1>
    </dataValidation>
    <dataValidation type="whole" allowBlank="1" showInputMessage="1" showErrorMessage="1" errorTitle="Внимание" error="Допускается ввод только целых не отрицательных чисел!" prompt="Если Вам необходимо указать отрицательное значение, то в ячейке слева поставьте '('" sqref="O22:O25 I14 O14 O16:O18 I16:I18 O28:O32 I22:I25 I28:I32 L14 L16:L18 L22:L25 L28:L32">
      <formula1>0</formula1>
      <formula2>9.99999999999999E+23</formula2>
    </dataValidation>
    <dataValidation type="decimal" allowBlank="1" showInputMessage="1" showErrorMessage="1" sqref="J19 M19">
      <formula1>0</formula1>
      <formula2>9.99999999999999E+22</formula2>
    </dataValidation>
    <dataValidation type="decimal" allowBlank="1" showInputMessage="1" showErrorMessage="1" sqref="P19">
      <formula1>-9.99999999999999E+22</formula1>
      <formula2>9.99999999999999E+22</formula2>
    </dataValidation>
    <dataValidation type="whole" allowBlank="1" showInputMessage="1" showErrorMessage="1" errorTitle="Внимание" error="Допускается ввод только целых не отрицательных чисел!" prompt="Если Вам необходимо указать отрицательное значение (непокрытый убыток), в ячейке слева поставьте &quot;(&quot;" sqref="I19 O19 L19">
      <formula1>0</formula1>
      <formula2>9.99999999999999E+23</formula2>
    </dataValidation>
    <dataValidation type="whole" allowBlank="1" showInputMessage="1" showErrorMessage="1" errorTitle="Внимание" error="Допускается ввод только целых не отрицательных чисел!" sqref="O15 L15 I15">
      <formula1>0</formula1>
      <formula2>9.99999999999999E+23</formula2>
    </dataValidation>
    <dataValidation type="textLength" operator="lessThanOrEqual" allowBlank="1" showInputMessage="1" showErrorMessage="1" errorTitle="Ошибка" error="Допускается ввод не более 900 символов!" sqref="Q22:Q26 Q28:Q34 Q14:Q20">
      <formula1>900</formula1>
    </dataValidation>
  </dataValidations>
  <printOptions horizontalCentered="1"/>
  <pageMargins left="0.24000000000000002" right="0.24000000000000002" top="0.24000000000000002" bottom="0.24000000000000002" header="0.24000000000000002" footer="0.24000000000000002"/>
  <pageSetup paperSize="9" scale="78" fitToHeight="0"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Main04" enableFormatConditionsCalculation="0">
    <tabColor indexed="31"/>
    <pageSetUpPr fitToPage="1"/>
  </sheetPr>
  <dimension ref="A1:Q163"/>
  <sheetViews>
    <sheetView showGridLines="0" topLeftCell="C6" zoomScaleNormal="100" workbookViewId="0">
      <selection sqref="A1:IV65536"/>
    </sheetView>
  </sheetViews>
  <sheetFormatPr defaultRowHeight="11.25"/>
  <cols>
    <col min="1" max="1" width="37.140625" style="63" hidden="1" customWidth="1"/>
    <col min="2" max="2" width="7.7109375" style="63" hidden="1" customWidth="1"/>
    <col min="3" max="3" width="2.140625" style="63" customWidth="1"/>
    <col min="4" max="4" width="15.42578125" style="56" bestFit="1" customWidth="1"/>
    <col min="5" max="5" width="8.28515625" style="56" customWidth="1"/>
    <col min="6" max="6" width="66.28515625" style="56" customWidth="1"/>
    <col min="7" max="7" width="11.28515625" style="56" bestFit="1" customWidth="1"/>
    <col min="8" max="8" width="2.42578125" style="56" customWidth="1"/>
    <col min="9" max="9" width="22.7109375" style="56" customWidth="1"/>
    <col min="10" max="11" width="2.42578125" style="56" customWidth="1"/>
    <col min="12" max="12" width="22.7109375" style="56" customWidth="1"/>
    <col min="13" max="14" width="2.42578125" style="56" customWidth="1"/>
    <col min="15" max="15" width="22.7109375" style="56" customWidth="1"/>
    <col min="16" max="16" width="2.42578125" style="56" customWidth="1"/>
    <col min="17" max="17" width="3.5703125" style="56" customWidth="1"/>
    <col min="18" max="18" width="5.28515625" style="56" customWidth="1"/>
    <col min="19" max="16384" width="9.140625" style="56"/>
  </cols>
  <sheetData>
    <row r="1" spans="1:17" hidden="1"/>
    <row r="2" spans="1:17" hidden="1">
      <c r="A2" s="63" t="s">
        <v>3131</v>
      </c>
      <c r="B2" s="64"/>
    </row>
    <row r="3" spans="1:17" hidden="1"/>
    <row r="4" spans="1:17" hidden="1"/>
    <row r="5" spans="1:17" hidden="1">
      <c r="B5" s="64"/>
    </row>
    <row r="6" spans="1:17" ht="14.25" customHeight="1"/>
    <row r="7" spans="1:17" ht="20.25" customHeight="1">
      <c r="A7" s="55"/>
      <c r="B7" s="57"/>
      <c r="C7" s="55"/>
      <c r="D7" s="58"/>
      <c r="E7" s="58"/>
      <c r="F7" s="58"/>
      <c r="G7" s="58"/>
      <c r="H7" s="58"/>
      <c r="I7" s="58"/>
      <c r="J7" s="58"/>
      <c r="K7" s="58"/>
      <c r="L7" s="58"/>
      <c r="M7" s="58"/>
      <c r="N7" s="58"/>
      <c r="O7" s="58"/>
      <c r="P7" s="58"/>
      <c r="Q7" s="163" t="s">
        <v>2840</v>
      </c>
    </row>
    <row r="8" spans="1:17" ht="20.25" customHeight="1" thickBot="1">
      <c r="A8" s="55"/>
      <c r="B8" s="55"/>
      <c r="C8" s="55"/>
      <c r="D8" s="454" t="s">
        <v>3255</v>
      </c>
      <c r="E8" s="455"/>
      <c r="F8" s="455"/>
      <c r="G8" s="455"/>
      <c r="H8" s="455"/>
      <c r="I8" s="455"/>
      <c r="J8" s="455"/>
      <c r="K8" s="455"/>
      <c r="L8" s="455"/>
      <c r="M8" s="455"/>
      <c r="N8" s="455"/>
      <c r="O8" s="455"/>
      <c r="P8" s="455"/>
      <c r="Q8" s="456"/>
    </row>
    <row r="9" spans="1:17" ht="20.25" customHeight="1">
      <c r="A9" s="55"/>
      <c r="B9" s="55"/>
      <c r="C9" s="55"/>
      <c r="D9" s="58"/>
      <c r="E9" s="58"/>
      <c r="F9" s="58"/>
      <c r="G9" s="58"/>
      <c r="H9" s="58"/>
      <c r="I9" s="58"/>
      <c r="J9" s="58"/>
      <c r="K9" s="58"/>
      <c r="L9" s="58"/>
      <c r="M9" s="58"/>
      <c r="N9" s="58"/>
      <c r="O9" s="166"/>
      <c r="P9" s="166"/>
      <c r="Q9" s="163"/>
    </row>
    <row r="10" spans="1:17" ht="18" customHeight="1">
      <c r="D10" s="174"/>
      <c r="E10" s="175"/>
      <c r="F10" s="175"/>
      <c r="G10" s="175"/>
      <c r="H10" s="175"/>
      <c r="I10" s="175"/>
      <c r="J10" s="175"/>
      <c r="K10" s="175"/>
      <c r="L10" s="175"/>
      <c r="M10" s="175"/>
      <c r="N10" s="175"/>
      <c r="O10" s="164"/>
      <c r="P10" s="164" t="str">
        <f>IF(unit="","",unit)</f>
        <v>тыс.руб.</v>
      </c>
      <c r="Q10" s="178"/>
    </row>
    <row r="11" spans="1:17" ht="38.25" customHeight="1" thickBot="1">
      <c r="D11" s="173"/>
      <c r="E11" s="155" t="s">
        <v>3200</v>
      </c>
      <c r="F11" s="156" t="s">
        <v>3203</v>
      </c>
      <c r="G11" s="156" t="s">
        <v>3136</v>
      </c>
      <c r="H11" s="458" t="str">
        <f>"На " &amp; IF(report_date=""," отчётную дату отчётного года",report_date&amp;" г.")</f>
        <v>На 31.03.2014 г.</v>
      </c>
      <c r="I11" s="458"/>
      <c r="J11" s="458"/>
      <c r="K11" s="458" t="str">
        <f>"На 31 декабря " &amp; IF(god=""," предыдущего года",god-1&amp;" г.")</f>
        <v>На 31 декабря 2012 г.</v>
      </c>
      <c r="L11" s="458"/>
      <c r="M11" s="459"/>
      <c r="N11" s="458" t="str">
        <f>"На 31 декабря " &amp; IF(god=""," года, предшествующего предыдущему",god-2&amp;" г.")</f>
        <v>На 31 декабря 2011 г.</v>
      </c>
      <c r="O11" s="458"/>
      <c r="P11" s="462"/>
      <c r="Q11" s="179"/>
    </row>
    <row r="12" spans="1:17" ht="14.25" customHeight="1">
      <c r="D12" s="173"/>
      <c r="E12" s="285">
        <v>1</v>
      </c>
      <c r="F12" s="286" t="s">
        <v>3143</v>
      </c>
      <c r="G12" s="286" t="s">
        <v>3149</v>
      </c>
      <c r="H12" s="457" t="s">
        <v>2839</v>
      </c>
      <c r="I12" s="457"/>
      <c r="J12" s="457"/>
      <c r="K12" s="457" t="s">
        <v>2902</v>
      </c>
      <c r="L12" s="457"/>
      <c r="M12" s="457"/>
      <c r="N12" s="457" t="s">
        <v>3204</v>
      </c>
      <c r="O12" s="457"/>
      <c r="P12" s="457"/>
      <c r="Q12" s="179"/>
    </row>
    <row r="13" spans="1:17" ht="18" customHeight="1">
      <c r="A13" s="61"/>
      <c r="B13" s="68"/>
      <c r="D13" s="173"/>
      <c r="E13" s="167" t="s">
        <v>3058</v>
      </c>
      <c r="F13" s="181" t="s">
        <v>3256</v>
      </c>
      <c r="G13" s="167"/>
      <c r="H13" s="240" t="str">
        <f>IF(Актив!H14="(","(","")</f>
        <v/>
      </c>
      <c r="I13" s="225">
        <f>Актив!I14</f>
        <v>0</v>
      </c>
      <c r="J13" s="241" t="str">
        <f>IF(H13="(",")","")</f>
        <v/>
      </c>
      <c r="K13" s="240" t="str">
        <f>IF(Актив!K14="(","(","")</f>
        <v/>
      </c>
      <c r="L13" s="225">
        <f>Актив!L14</f>
        <v>0</v>
      </c>
      <c r="M13" s="241" t="str">
        <f>IF(K13="(",")","")</f>
        <v/>
      </c>
      <c r="N13" s="240" t="str">
        <f>IF(Актив!N14="(","(","")</f>
        <v/>
      </c>
      <c r="O13" s="225">
        <f>Актив!O14</f>
        <v>0</v>
      </c>
      <c r="P13" s="267" t="str">
        <f>IF(N13="(",")","")</f>
        <v/>
      </c>
      <c r="Q13" s="179"/>
    </row>
    <row r="14" spans="1:17" ht="18" customHeight="1">
      <c r="A14" s="61"/>
      <c r="B14" s="68"/>
      <c r="D14" s="173"/>
      <c r="E14" s="167" t="s">
        <v>2978</v>
      </c>
      <c r="F14" s="182"/>
      <c r="G14" s="167" t="s">
        <v>3257</v>
      </c>
      <c r="H14" s="235"/>
      <c r="I14" s="236"/>
      <c r="J14" s="168"/>
      <c r="K14" s="235"/>
      <c r="L14" s="236"/>
      <c r="M14" s="168"/>
      <c r="N14" s="235"/>
      <c r="O14" s="236"/>
      <c r="P14" s="268"/>
      <c r="Q14" s="179"/>
    </row>
    <row r="15" spans="1:17" ht="18" customHeight="1">
      <c r="A15" s="61"/>
      <c r="B15" s="68"/>
      <c r="D15" s="173"/>
      <c r="E15" s="167" t="s">
        <v>2982</v>
      </c>
      <c r="F15" s="182"/>
      <c r="G15" s="167" t="s">
        <v>3258</v>
      </c>
      <c r="H15" s="235"/>
      <c r="I15" s="236"/>
      <c r="J15" s="168"/>
      <c r="K15" s="235"/>
      <c r="L15" s="236"/>
      <c r="M15" s="168"/>
      <c r="N15" s="235"/>
      <c r="O15" s="236"/>
      <c r="P15" s="268"/>
      <c r="Q15" s="179"/>
    </row>
    <row r="16" spans="1:17" ht="18" customHeight="1">
      <c r="A16" s="61"/>
      <c r="B16" s="68"/>
      <c r="D16" s="173"/>
      <c r="E16" s="167" t="s">
        <v>2987</v>
      </c>
      <c r="F16" s="182"/>
      <c r="G16" s="167" t="s">
        <v>3259</v>
      </c>
      <c r="H16" s="235"/>
      <c r="I16" s="236"/>
      <c r="J16" s="168"/>
      <c r="K16" s="235"/>
      <c r="L16" s="236"/>
      <c r="M16" s="168"/>
      <c r="N16" s="235"/>
      <c r="O16" s="236"/>
      <c r="P16" s="268"/>
      <c r="Q16" s="179"/>
    </row>
    <row r="17" spans="1:17" ht="20.25" customHeight="1">
      <c r="A17" s="61"/>
      <c r="B17" s="68"/>
      <c r="D17" s="173"/>
      <c r="E17" s="275"/>
      <c r="F17" s="169" t="s">
        <v>2841</v>
      </c>
      <c r="G17" s="170"/>
      <c r="H17" s="170"/>
      <c r="I17" s="171"/>
      <c r="J17" s="171"/>
      <c r="K17" s="170"/>
      <c r="L17" s="171"/>
      <c r="M17" s="171"/>
      <c r="N17" s="171"/>
      <c r="O17" s="171"/>
      <c r="P17" s="172"/>
      <c r="Q17" s="179"/>
    </row>
    <row r="18" spans="1:17" ht="18" customHeight="1">
      <c r="A18" s="61"/>
      <c r="B18" s="68"/>
      <c r="D18" s="173"/>
      <c r="E18" s="167" t="s">
        <v>3143</v>
      </c>
      <c r="F18" s="181" t="s">
        <v>3262</v>
      </c>
      <c r="G18" s="167"/>
      <c r="H18" s="240" t="str">
        <f>IF(Актив!H15="(","(","")</f>
        <v/>
      </c>
      <c r="I18" s="225">
        <f>Актив!I15</f>
        <v>0</v>
      </c>
      <c r="J18" s="241" t="str">
        <f>IF(H18="(",")","")</f>
        <v/>
      </c>
      <c r="K18" s="240" t="str">
        <f>IF(Актив!K15="(","(","")</f>
        <v/>
      </c>
      <c r="L18" s="225">
        <f>Актив!L15</f>
        <v>0</v>
      </c>
      <c r="M18" s="241" t="str">
        <f>IF(K18="(",")","")</f>
        <v/>
      </c>
      <c r="N18" s="240" t="str">
        <f>IF(Актив!N15="(","(","")</f>
        <v/>
      </c>
      <c r="O18" s="225">
        <f>Актив!O15</f>
        <v>0</v>
      </c>
      <c r="P18" s="267" t="str">
        <f>IF(N18="(",")","")</f>
        <v/>
      </c>
      <c r="Q18" s="179"/>
    </row>
    <row r="19" spans="1:17" ht="18" customHeight="1">
      <c r="A19" s="61"/>
      <c r="B19" s="68"/>
      <c r="D19" s="173"/>
      <c r="E19" s="167" t="s">
        <v>3022</v>
      </c>
      <c r="F19" s="182"/>
      <c r="G19" s="167" t="s">
        <v>3260</v>
      </c>
      <c r="H19" s="235"/>
      <c r="I19" s="236"/>
      <c r="J19" s="168"/>
      <c r="K19" s="235"/>
      <c r="L19" s="236"/>
      <c r="M19" s="168"/>
      <c r="N19" s="235"/>
      <c r="O19" s="236"/>
      <c r="P19" s="268"/>
      <c r="Q19" s="179"/>
    </row>
    <row r="20" spans="1:17" ht="18" customHeight="1">
      <c r="A20" s="61"/>
      <c r="B20" s="68"/>
      <c r="D20" s="173"/>
      <c r="E20" s="167" t="s">
        <v>3023</v>
      </c>
      <c r="F20" s="182"/>
      <c r="G20" s="167" t="s">
        <v>3261</v>
      </c>
      <c r="H20" s="235"/>
      <c r="I20" s="236"/>
      <c r="J20" s="168"/>
      <c r="K20" s="235"/>
      <c r="L20" s="236"/>
      <c r="M20" s="168"/>
      <c r="N20" s="235"/>
      <c r="O20" s="236"/>
      <c r="P20" s="268"/>
      <c r="Q20" s="179"/>
    </row>
    <row r="21" spans="1:17" ht="20.25" customHeight="1">
      <c r="A21" s="61"/>
      <c r="B21" s="68"/>
      <c r="D21" s="173"/>
      <c r="E21" s="275"/>
      <c r="F21" s="169" t="s">
        <v>2841</v>
      </c>
      <c r="G21" s="170"/>
      <c r="H21" s="170"/>
      <c r="I21" s="171"/>
      <c r="J21" s="171"/>
      <c r="K21" s="170"/>
      <c r="L21" s="171"/>
      <c r="M21" s="171"/>
      <c r="N21" s="171"/>
      <c r="O21" s="171"/>
      <c r="P21" s="172"/>
      <c r="Q21" s="179"/>
    </row>
    <row r="22" spans="1:17" ht="18" customHeight="1">
      <c r="A22" s="61"/>
      <c r="B22" s="68"/>
      <c r="D22" s="173"/>
      <c r="E22" s="167" t="s">
        <v>3149</v>
      </c>
      <c r="F22" s="326" t="str">
        <f>"Нематериальные поисковые активы (стр."&amp;Актив!$G$16&amp;"), в том числе:"</f>
        <v>Нематериальные поисковые активы (стр.1130), в том числе:</v>
      </c>
      <c r="G22" s="167"/>
      <c r="H22" s="240" t="str">
        <f>IF(Актив!H$16="(","(","")</f>
        <v/>
      </c>
      <c r="I22" s="225">
        <f>Актив!I$16</f>
        <v>0</v>
      </c>
      <c r="J22" s="241" t="str">
        <f>IF(H22="(",")","")</f>
        <v/>
      </c>
      <c r="K22" s="240" t="str">
        <f>IF(Актив!K$16="(","(","")</f>
        <v/>
      </c>
      <c r="L22" s="225">
        <f>Актив!L$16</f>
        <v>0</v>
      </c>
      <c r="M22" s="241" t="str">
        <f>IF(K22="(",")","")</f>
        <v/>
      </c>
      <c r="N22" s="240" t="str">
        <f>IF(Актив!N$16="(","(","")</f>
        <v/>
      </c>
      <c r="O22" s="225">
        <f>Актив!O$16</f>
        <v>0</v>
      </c>
      <c r="P22" s="267" t="str">
        <f>IF(N22="(",")","")</f>
        <v/>
      </c>
      <c r="Q22" s="179"/>
    </row>
    <row r="23" spans="1:17" ht="18" customHeight="1">
      <c r="A23" s="61"/>
      <c r="B23" s="68"/>
      <c r="D23" s="173"/>
      <c r="E23" s="167" t="s">
        <v>2932</v>
      </c>
      <c r="F23" s="182"/>
      <c r="G23" s="327" t="str">
        <f>Актив!$G$16&amp;"1"</f>
        <v>11301</v>
      </c>
      <c r="H23" s="235"/>
      <c r="I23" s="236"/>
      <c r="J23" s="168"/>
      <c r="K23" s="235"/>
      <c r="L23" s="236"/>
      <c r="M23" s="168"/>
      <c r="N23" s="235"/>
      <c r="O23" s="236"/>
      <c r="P23" s="268"/>
      <c r="Q23" s="179"/>
    </row>
    <row r="24" spans="1:17" ht="18" customHeight="1">
      <c r="A24" s="61"/>
      <c r="B24" s="68"/>
      <c r="D24" s="173"/>
      <c r="E24" s="167" t="s">
        <v>2832</v>
      </c>
      <c r="F24" s="182"/>
      <c r="G24" s="327" t="str">
        <f>Актив!$G$16&amp;"2"</f>
        <v>11302</v>
      </c>
      <c r="H24" s="235"/>
      <c r="I24" s="236"/>
      <c r="J24" s="168"/>
      <c r="K24" s="235"/>
      <c r="L24" s="236"/>
      <c r="M24" s="168"/>
      <c r="N24" s="235"/>
      <c r="O24" s="236"/>
      <c r="P24" s="268"/>
      <c r="Q24" s="179"/>
    </row>
    <row r="25" spans="1:17" ht="18" customHeight="1">
      <c r="A25" s="61"/>
      <c r="B25" s="68"/>
      <c r="D25" s="173"/>
      <c r="E25" s="275"/>
      <c r="F25" s="169" t="s">
        <v>2841</v>
      </c>
      <c r="G25" s="328"/>
      <c r="H25" s="170"/>
      <c r="I25" s="171"/>
      <c r="J25" s="171"/>
      <c r="K25" s="170"/>
      <c r="L25" s="171"/>
      <c r="M25" s="171"/>
      <c r="N25" s="171"/>
      <c r="O25" s="171"/>
      <c r="P25" s="172"/>
      <c r="Q25" s="179"/>
    </row>
    <row r="26" spans="1:17" ht="18" customHeight="1">
      <c r="A26" s="61"/>
      <c r="B26" s="68"/>
      <c r="D26" s="173"/>
      <c r="E26" s="167" t="s">
        <v>2839</v>
      </c>
      <c r="F26" s="326" t="str">
        <f>"Материальные поисковые активы (стр."&amp;Актив!$G$17&amp;"), в том числе:"</f>
        <v>Материальные поисковые активы (стр.1140), в том числе:</v>
      </c>
      <c r="G26" s="327"/>
      <c r="H26" s="240" t="str">
        <f>IF(Актив!H$17="(","(","")</f>
        <v/>
      </c>
      <c r="I26" s="225">
        <f>Актив!I$17</f>
        <v>0</v>
      </c>
      <c r="J26" s="241" t="str">
        <f>IF(H26="(",")","")</f>
        <v/>
      </c>
      <c r="K26" s="240" t="str">
        <f>IF(Актив!K$17="(","(","")</f>
        <v/>
      </c>
      <c r="L26" s="225">
        <f>Актив!L$17</f>
        <v>0</v>
      </c>
      <c r="M26" s="241" t="str">
        <f>IF(K26="(",")","")</f>
        <v/>
      </c>
      <c r="N26" s="240" t="str">
        <f>IF(Актив!N$17="(","(","")</f>
        <v/>
      </c>
      <c r="O26" s="225">
        <f>Актив!O$17</f>
        <v>0</v>
      </c>
      <c r="P26" s="267" t="str">
        <f>IF(N26="(",")","")</f>
        <v/>
      </c>
      <c r="Q26" s="179"/>
    </row>
    <row r="27" spans="1:17" ht="18" customHeight="1">
      <c r="A27" s="61"/>
      <c r="B27" s="68"/>
      <c r="D27" s="173"/>
      <c r="E27" s="167" t="s">
        <v>2933</v>
      </c>
      <c r="F27" s="182"/>
      <c r="G27" s="327" t="str">
        <f>Актив!$G$17&amp;"1"</f>
        <v>11401</v>
      </c>
      <c r="H27" s="235"/>
      <c r="I27" s="236"/>
      <c r="J27" s="168"/>
      <c r="K27" s="235"/>
      <c r="L27" s="236"/>
      <c r="M27" s="168"/>
      <c r="N27" s="235"/>
      <c r="O27" s="236"/>
      <c r="P27" s="268"/>
      <c r="Q27" s="179"/>
    </row>
    <row r="28" spans="1:17" ht="18" customHeight="1">
      <c r="A28" s="61"/>
      <c r="B28" s="68"/>
      <c r="D28" s="173"/>
      <c r="E28" s="167" t="s">
        <v>3263</v>
      </c>
      <c r="F28" s="182"/>
      <c r="G28" s="327" t="str">
        <f>Актив!$G$17&amp;"2"</f>
        <v>11402</v>
      </c>
      <c r="H28" s="235"/>
      <c r="I28" s="236"/>
      <c r="J28" s="168"/>
      <c r="K28" s="235"/>
      <c r="L28" s="236"/>
      <c r="M28" s="168"/>
      <c r="N28" s="235"/>
      <c r="O28" s="236"/>
      <c r="P28" s="268"/>
      <c r="Q28" s="179"/>
    </row>
    <row r="29" spans="1:17" ht="18" customHeight="1">
      <c r="A29" s="61"/>
      <c r="B29" s="68"/>
      <c r="D29" s="173"/>
      <c r="E29" s="275"/>
      <c r="F29" s="169" t="s">
        <v>2841</v>
      </c>
      <c r="G29" s="328"/>
      <c r="H29" s="170"/>
      <c r="I29" s="171"/>
      <c r="J29" s="171"/>
      <c r="K29" s="170"/>
      <c r="L29" s="171"/>
      <c r="M29" s="171"/>
      <c r="N29" s="171"/>
      <c r="O29" s="171"/>
      <c r="P29" s="172"/>
      <c r="Q29" s="179"/>
    </row>
    <row r="30" spans="1:17" ht="18" customHeight="1">
      <c r="A30" s="61"/>
      <c r="B30" s="68"/>
      <c r="D30" s="173"/>
      <c r="E30" s="167" t="s">
        <v>2902</v>
      </c>
      <c r="F30" s="326" t="str">
        <f>"Основные средства  (стр."&amp;Актив!$G$18&amp;"), в том числе:"</f>
        <v>Основные средства  (стр.1150), в том числе:</v>
      </c>
      <c r="G30" s="327"/>
      <c r="H30" s="240" t="str">
        <f>IF(Актив!H18="(","(","")</f>
        <v/>
      </c>
      <c r="I30" s="225">
        <f>Актив!I18</f>
        <v>238574</v>
      </c>
      <c r="J30" s="241" t="str">
        <f>IF(H30="(",")","")</f>
        <v/>
      </c>
      <c r="K30" s="240" t="str">
        <f>IF(Актив!K18="(","(","")</f>
        <v/>
      </c>
      <c r="L30" s="225">
        <f>Актив!L18</f>
        <v>246907</v>
      </c>
      <c r="M30" s="241" t="str">
        <f>IF(K30="(",")","")</f>
        <v/>
      </c>
      <c r="N30" s="240" t="str">
        <f>IF(Актив!N18="(","(","")</f>
        <v/>
      </c>
      <c r="O30" s="225">
        <f>Актив!O18</f>
        <v>219341</v>
      </c>
      <c r="P30" s="267" t="str">
        <f>IF(N30="(",")","")</f>
        <v/>
      </c>
      <c r="Q30" s="179"/>
    </row>
    <row r="31" spans="1:17" ht="18" customHeight="1">
      <c r="A31" s="61"/>
      <c r="B31" s="68"/>
      <c r="D31" s="173"/>
      <c r="E31" s="167" t="s">
        <v>3264</v>
      </c>
      <c r="F31" s="182"/>
      <c r="G31" s="327" t="str">
        <f>Актив!$G$18&amp;"1"</f>
        <v>11501</v>
      </c>
      <c r="H31" s="235"/>
      <c r="I31" s="236"/>
      <c r="J31" s="168"/>
      <c r="K31" s="235"/>
      <c r="L31" s="236"/>
      <c r="M31" s="168"/>
      <c r="N31" s="235"/>
      <c r="O31" s="236"/>
      <c r="P31" s="268"/>
      <c r="Q31" s="179"/>
    </row>
    <row r="32" spans="1:17" ht="18" customHeight="1">
      <c r="A32" s="61"/>
      <c r="B32" s="68"/>
      <c r="D32" s="173"/>
      <c r="E32" s="167" t="s">
        <v>3265</v>
      </c>
      <c r="F32" s="182"/>
      <c r="G32" s="327" t="str">
        <f>Актив!$G$18&amp;"2"</f>
        <v>11502</v>
      </c>
      <c r="H32" s="235"/>
      <c r="I32" s="236"/>
      <c r="J32" s="168"/>
      <c r="K32" s="235"/>
      <c r="L32" s="236"/>
      <c r="M32" s="168"/>
      <c r="N32" s="235"/>
      <c r="O32" s="236"/>
      <c r="P32" s="268"/>
      <c r="Q32" s="179"/>
    </row>
    <row r="33" spans="1:17" ht="18" customHeight="1">
      <c r="A33" s="61"/>
      <c r="B33" s="68"/>
      <c r="D33" s="173"/>
      <c r="E33" s="167" t="s">
        <v>3266</v>
      </c>
      <c r="F33" s="182"/>
      <c r="G33" s="327" t="str">
        <f>Актив!$G$18&amp;"3"</f>
        <v>11503</v>
      </c>
      <c r="H33" s="235"/>
      <c r="I33" s="236"/>
      <c r="J33" s="168"/>
      <c r="K33" s="235"/>
      <c r="L33" s="236"/>
      <c r="M33" s="168"/>
      <c r="N33" s="235"/>
      <c r="O33" s="236"/>
      <c r="P33" s="268"/>
      <c r="Q33" s="179"/>
    </row>
    <row r="34" spans="1:17" ht="20.25" customHeight="1">
      <c r="A34" s="61"/>
      <c r="B34" s="68"/>
      <c r="D34" s="173"/>
      <c r="E34" s="275"/>
      <c r="F34" s="169" t="s">
        <v>2841</v>
      </c>
      <c r="G34" s="328"/>
      <c r="H34" s="170"/>
      <c r="I34" s="171"/>
      <c r="J34" s="171"/>
      <c r="K34" s="170"/>
      <c r="L34" s="171"/>
      <c r="M34" s="171"/>
      <c r="N34" s="171"/>
      <c r="O34" s="171"/>
      <c r="P34" s="172"/>
      <c r="Q34" s="179"/>
    </row>
    <row r="35" spans="1:17" ht="18" customHeight="1">
      <c r="A35" s="61"/>
      <c r="B35" s="68"/>
      <c r="D35" s="173"/>
      <c r="E35" s="167" t="s">
        <v>3204</v>
      </c>
      <c r="F35" s="326" t="str">
        <f>"Доходные вложения (стр."&amp;Актив!$G$19&amp;"), в том числе:"</f>
        <v>Доходные вложения (стр.1160), в том числе:</v>
      </c>
      <c r="G35" s="327"/>
      <c r="H35" s="240" t="str">
        <f>IF(Актив!H19="(","(","")</f>
        <v/>
      </c>
      <c r="I35" s="225">
        <f>Актив!I19</f>
        <v>0</v>
      </c>
      <c r="J35" s="241" t="str">
        <f>IF(H35="(",")","")</f>
        <v/>
      </c>
      <c r="K35" s="240" t="str">
        <f>IF(Актив!K19="(","(","")</f>
        <v/>
      </c>
      <c r="L35" s="225">
        <f>Актив!L19</f>
        <v>0</v>
      </c>
      <c r="M35" s="241" t="str">
        <f>IF(K35="(",")","")</f>
        <v/>
      </c>
      <c r="N35" s="240" t="str">
        <f>IF(Актив!N19="(","(","")</f>
        <v/>
      </c>
      <c r="O35" s="225">
        <f>Актив!O19</f>
        <v>0</v>
      </c>
      <c r="P35" s="267" t="str">
        <f>IF(N35="(",")","")</f>
        <v/>
      </c>
      <c r="Q35" s="179"/>
    </row>
    <row r="36" spans="1:17" ht="18" customHeight="1">
      <c r="A36" s="61"/>
      <c r="B36" s="68"/>
      <c r="D36" s="173"/>
      <c r="E36" s="167" t="s">
        <v>3267</v>
      </c>
      <c r="F36" s="182"/>
      <c r="G36" s="327" t="str">
        <f>Актив!$G$19&amp;"1"</f>
        <v>11601</v>
      </c>
      <c r="H36" s="235"/>
      <c r="I36" s="236"/>
      <c r="J36" s="168"/>
      <c r="K36" s="235"/>
      <c r="L36" s="236"/>
      <c r="M36" s="168"/>
      <c r="N36" s="235"/>
      <c r="O36" s="236"/>
      <c r="P36" s="268"/>
      <c r="Q36" s="179"/>
    </row>
    <row r="37" spans="1:17" ht="18" customHeight="1">
      <c r="A37" s="61"/>
      <c r="B37" s="68"/>
      <c r="D37" s="173"/>
      <c r="E37" s="167" t="s">
        <v>3421</v>
      </c>
      <c r="F37" s="182"/>
      <c r="G37" s="327" t="str">
        <f>Актив!$G$19&amp;"2"</f>
        <v>11602</v>
      </c>
      <c r="H37" s="235"/>
      <c r="I37" s="236"/>
      <c r="J37" s="168"/>
      <c r="K37" s="235"/>
      <c r="L37" s="236"/>
      <c r="M37" s="168"/>
      <c r="N37" s="235"/>
      <c r="O37" s="236"/>
      <c r="P37" s="268"/>
      <c r="Q37" s="179"/>
    </row>
    <row r="38" spans="1:17" ht="20.25" customHeight="1">
      <c r="A38" s="61"/>
      <c r="B38" s="68"/>
      <c r="D38" s="173"/>
      <c r="E38" s="275"/>
      <c r="F38" s="169" t="s">
        <v>2841</v>
      </c>
      <c r="G38" s="328"/>
      <c r="H38" s="170"/>
      <c r="I38" s="171"/>
      <c r="J38" s="171"/>
      <c r="K38" s="170"/>
      <c r="L38" s="171"/>
      <c r="M38" s="171"/>
      <c r="N38" s="171"/>
      <c r="O38" s="171"/>
      <c r="P38" s="172"/>
      <c r="Q38" s="179"/>
    </row>
    <row r="39" spans="1:17" ht="18" customHeight="1">
      <c r="A39" s="61"/>
      <c r="B39" s="68"/>
      <c r="D39" s="173"/>
      <c r="E39" s="167" t="s">
        <v>3205</v>
      </c>
      <c r="F39" s="326" t="str">
        <f>"Финансовые вложения (стр."&amp;Актив!$G$20&amp;"), в том числе:"</f>
        <v>Финансовые вложения (стр.1170), в том числе:</v>
      </c>
      <c r="G39" s="327"/>
      <c r="H39" s="240" t="str">
        <f>IF(Актив!H20="(","(","")</f>
        <v/>
      </c>
      <c r="I39" s="225">
        <f>Актив!I20</f>
        <v>0</v>
      </c>
      <c r="J39" s="241" t="str">
        <f>IF(H39="(",")","")</f>
        <v/>
      </c>
      <c r="K39" s="240" t="str">
        <f>IF(Актив!K20="(","(","")</f>
        <v/>
      </c>
      <c r="L39" s="225">
        <f>Актив!L20</f>
        <v>0</v>
      </c>
      <c r="M39" s="241" t="str">
        <f>IF(K39="(",")","")</f>
        <v/>
      </c>
      <c r="N39" s="240" t="str">
        <f>IF(Актив!N20="(","(","")</f>
        <v/>
      </c>
      <c r="O39" s="225">
        <f>Актив!O20</f>
        <v>0</v>
      </c>
      <c r="P39" s="267" t="str">
        <f>IF(N39="(",")","")</f>
        <v/>
      </c>
      <c r="Q39" s="179"/>
    </row>
    <row r="40" spans="1:17" ht="18" customHeight="1">
      <c r="A40" s="61"/>
      <c r="B40" s="68"/>
      <c r="D40" s="173"/>
      <c r="E40" s="167" t="s">
        <v>3082</v>
      </c>
      <c r="F40" s="182"/>
      <c r="G40" s="327" t="str">
        <f>Актив!$G$20&amp;"1"</f>
        <v>11701</v>
      </c>
      <c r="H40" s="235"/>
      <c r="I40" s="236"/>
      <c r="J40" s="168"/>
      <c r="K40" s="235"/>
      <c r="L40" s="236"/>
      <c r="M40" s="168"/>
      <c r="N40" s="235"/>
      <c r="O40" s="236"/>
      <c r="P40" s="268"/>
      <c r="Q40" s="179"/>
    </row>
    <row r="41" spans="1:17" ht="18" customHeight="1">
      <c r="A41" s="61"/>
      <c r="B41" s="68"/>
      <c r="D41" s="173"/>
      <c r="E41" s="167" t="s">
        <v>3268</v>
      </c>
      <c r="F41" s="182"/>
      <c r="G41" s="327" t="str">
        <f>Актив!$G$20&amp;"2"</f>
        <v>11702</v>
      </c>
      <c r="H41" s="235"/>
      <c r="I41" s="236"/>
      <c r="J41" s="168"/>
      <c r="K41" s="235"/>
      <c r="L41" s="236"/>
      <c r="M41" s="168"/>
      <c r="N41" s="235"/>
      <c r="O41" s="236"/>
      <c r="P41" s="268"/>
      <c r="Q41" s="179"/>
    </row>
    <row r="42" spans="1:17" ht="18" customHeight="1">
      <c r="A42" s="61"/>
      <c r="B42" s="68"/>
      <c r="D42" s="173"/>
      <c r="E42" s="167" t="s">
        <v>3269</v>
      </c>
      <c r="F42" s="182"/>
      <c r="G42" s="327" t="str">
        <f>Актив!$G$20&amp;"3"</f>
        <v>11703</v>
      </c>
      <c r="H42" s="235"/>
      <c r="I42" s="236"/>
      <c r="J42" s="168"/>
      <c r="K42" s="235"/>
      <c r="L42" s="236"/>
      <c r="M42" s="168"/>
      <c r="N42" s="235"/>
      <c r="O42" s="236"/>
      <c r="P42" s="268"/>
      <c r="Q42" s="179"/>
    </row>
    <row r="43" spans="1:17" ht="18" customHeight="1">
      <c r="A43" s="61"/>
      <c r="B43" s="68"/>
      <c r="D43" s="257"/>
      <c r="E43" s="167" t="s">
        <v>3432</v>
      </c>
      <c r="F43" s="182"/>
      <c r="G43" s="327" t="str">
        <f>Актив!$G$20&amp;"4"</f>
        <v>11704</v>
      </c>
      <c r="H43" s="235"/>
      <c r="I43" s="236"/>
      <c r="J43" s="168"/>
      <c r="K43" s="235"/>
      <c r="L43" s="236"/>
      <c r="M43" s="168"/>
      <c r="N43" s="235"/>
      <c r="O43" s="236"/>
      <c r="P43" s="268"/>
      <c r="Q43" s="179"/>
    </row>
    <row r="44" spans="1:17" ht="20.25" customHeight="1">
      <c r="A44" s="61"/>
      <c r="B44" s="68"/>
      <c r="D44" s="173"/>
      <c r="E44" s="275"/>
      <c r="F44" s="169" t="s">
        <v>2841</v>
      </c>
      <c r="G44" s="328"/>
      <c r="H44" s="170"/>
      <c r="I44" s="171"/>
      <c r="J44" s="171"/>
      <c r="K44" s="170"/>
      <c r="L44" s="171"/>
      <c r="M44" s="171"/>
      <c r="N44" s="171"/>
      <c r="O44" s="171"/>
      <c r="P44" s="172"/>
      <c r="Q44" s="179"/>
    </row>
    <row r="45" spans="1:17" ht="18" customHeight="1">
      <c r="A45" s="61"/>
      <c r="B45" s="68"/>
      <c r="D45" s="173"/>
      <c r="E45" s="167" t="s">
        <v>3275</v>
      </c>
      <c r="F45" s="326" t="str">
        <f>"Отложенные налоговые активы (стр."&amp;Актив!$G$21&amp;"), в том числе:"</f>
        <v>Отложенные налоговые активы (стр.1180), в том числе:</v>
      </c>
      <c r="G45" s="327"/>
      <c r="H45" s="240" t="str">
        <f>IF(Актив!H21="(","(","")</f>
        <v/>
      </c>
      <c r="I45" s="225">
        <f>Актив!I21</f>
        <v>6270</v>
      </c>
      <c r="J45" s="241" t="str">
        <f>IF(H45="(",")","")</f>
        <v/>
      </c>
      <c r="K45" s="240" t="str">
        <f>IF(Актив!K21="(","(","")</f>
        <v/>
      </c>
      <c r="L45" s="225">
        <f>Актив!L21</f>
        <v>6270</v>
      </c>
      <c r="M45" s="241" t="str">
        <f>IF(K45="(",")","")</f>
        <v/>
      </c>
      <c r="N45" s="240" t="str">
        <f>IF(Актив!N21="(","(","")</f>
        <v/>
      </c>
      <c r="O45" s="225">
        <f>Актив!O21</f>
        <v>6270</v>
      </c>
      <c r="P45" s="267" t="str">
        <f>IF(N45="(",")","")</f>
        <v/>
      </c>
      <c r="Q45" s="179"/>
    </row>
    <row r="46" spans="1:17" ht="18" customHeight="1">
      <c r="A46" s="61"/>
      <c r="B46" s="68"/>
      <c r="D46" s="173"/>
      <c r="E46" s="167" t="s">
        <v>3085</v>
      </c>
      <c r="F46" s="182"/>
      <c r="G46" s="327" t="str">
        <f>Актив!$G$21&amp;"1"</f>
        <v>11801</v>
      </c>
      <c r="H46" s="235"/>
      <c r="I46" s="236"/>
      <c r="J46" s="168"/>
      <c r="K46" s="235"/>
      <c r="L46" s="236"/>
      <c r="M46" s="168"/>
      <c r="N46" s="235"/>
      <c r="O46" s="236"/>
      <c r="P46" s="268"/>
      <c r="Q46" s="179"/>
    </row>
    <row r="47" spans="1:17" ht="20.25" customHeight="1">
      <c r="A47" s="61"/>
      <c r="B47" s="68"/>
      <c r="D47" s="173"/>
      <c r="E47" s="275"/>
      <c r="F47" s="169" t="s">
        <v>2841</v>
      </c>
      <c r="G47" s="328"/>
      <c r="H47" s="170"/>
      <c r="I47" s="171"/>
      <c r="J47" s="171"/>
      <c r="K47" s="170"/>
      <c r="L47" s="171"/>
      <c r="M47" s="171"/>
      <c r="N47" s="171"/>
      <c r="O47" s="171"/>
      <c r="P47" s="172"/>
      <c r="Q47" s="179"/>
    </row>
    <row r="48" spans="1:17" ht="18" customHeight="1">
      <c r="A48" s="61"/>
      <c r="B48" s="68"/>
      <c r="D48" s="173"/>
      <c r="E48" s="167" t="s">
        <v>3284</v>
      </c>
      <c r="F48" s="326" t="str">
        <f>"Вписываемые показатели (стр."&amp;IF(Актив!$G$21="1180","1185","1165")&amp;"), в том числе:"</f>
        <v>Вписываемые показатели (стр.1185), в том числе:</v>
      </c>
      <c r="G48" s="327"/>
      <c r="H48" s="233" t="str">
        <f ca="1">IF((SUMIF(OFFSET(SUM_1165_1,0,-1),"",SUM_1165_1)-SUMIF(OFFSET(SUM_1165_1,0,-1),"(",SUM_1165_1))&lt;0,"(","")</f>
        <v/>
      </c>
      <c r="I48" s="225">
        <f ca="1">ABS(SUMIF(OFFSET(SUM_1165_1,0,-1),"",SUM_1165_1)-SUMIF(OFFSET(SUM_1165_1,0,-1),"(",SUM_1165_1))</f>
        <v>0</v>
      </c>
      <c r="J48" s="241" t="str">
        <f ca="1">IF(H48="(",")","")</f>
        <v/>
      </c>
      <c r="K48" s="233" t="str">
        <f ca="1">IF((SUMIF(OFFSET(SUM_1165_2,0,-1),"",SUM_1165_2)-SUMIF(OFFSET(SUM_1165_2,0,-1),"(",SUM_1165_2))&lt;0,"(","")</f>
        <v/>
      </c>
      <c r="L48" s="225">
        <f ca="1">ABS(SUMIF(OFFSET(SUM_1165_2,0,-1),"",SUM_1165_2)-SUMIF(OFFSET(SUM_1165_2,0,-1),"(",SUM_1165_2))</f>
        <v>0</v>
      </c>
      <c r="M48" s="241" t="str">
        <f ca="1">IF(K48="(",")","")</f>
        <v/>
      </c>
      <c r="N48" s="233" t="str">
        <f ca="1">IF((SUMIF(OFFSET(SUM_1165_3,0,-1),"",SUM_1165_3)-SUMIF(OFFSET(SUM_1165_3,0,-1),"(",SUM_1165_3))&lt;0,"(","")</f>
        <v/>
      </c>
      <c r="O48" s="225">
        <f ca="1">ABS(SUMIF(OFFSET(SUM_1165_3,0,-1),"",SUM_1165_3)-SUMIF(OFFSET(SUM_1165_3,0,-1),"(",SUM_1165_3))</f>
        <v>0</v>
      </c>
      <c r="P48" s="267" t="str">
        <f ca="1">IF(N48="(",")","")</f>
        <v/>
      </c>
      <c r="Q48" s="179"/>
    </row>
    <row r="49" spans="1:17" ht="18" customHeight="1">
      <c r="A49" s="61"/>
      <c r="B49" s="68"/>
      <c r="D49" s="173"/>
      <c r="E49" s="167" t="s">
        <v>3285</v>
      </c>
      <c r="F49" s="182"/>
      <c r="G49" s="327" t="str">
        <f>IF(Актив!$G$21="1180","1185","1165")&amp;"1"</f>
        <v>11851</v>
      </c>
      <c r="H49" s="235"/>
      <c r="I49" s="236"/>
      <c r="J49" s="168"/>
      <c r="K49" s="235"/>
      <c r="L49" s="236"/>
      <c r="M49" s="168"/>
      <c r="N49" s="235"/>
      <c r="O49" s="236"/>
      <c r="P49" s="268"/>
      <c r="Q49" s="179"/>
    </row>
    <row r="50" spans="1:17" ht="18" customHeight="1">
      <c r="A50" s="61"/>
      <c r="B50" s="68"/>
      <c r="D50" s="173"/>
      <c r="E50" s="167" t="s">
        <v>3286</v>
      </c>
      <c r="F50" s="182"/>
      <c r="G50" s="327" t="str">
        <f>IF(Актив!$G$21="1180","1185","1165")&amp;"2"</f>
        <v>11852</v>
      </c>
      <c r="H50" s="235"/>
      <c r="I50" s="236"/>
      <c r="J50" s="168"/>
      <c r="K50" s="235"/>
      <c r="L50" s="236"/>
      <c r="M50" s="168"/>
      <c r="N50" s="235"/>
      <c r="O50" s="236"/>
      <c r="P50" s="268"/>
      <c r="Q50" s="179"/>
    </row>
    <row r="51" spans="1:17" ht="20.25" customHeight="1">
      <c r="A51" s="61"/>
      <c r="B51" s="68"/>
      <c r="D51" s="173"/>
      <c r="E51" s="275"/>
      <c r="F51" s="169" t="s">
        <v>2841</v>
      </c>
      <c r="G51" s="328"/>
      <c r="H51" s="170"/>
      <c r="I51" s="171"/>
      <c r="J51" s="171"/>
      <c r="K51" s="170"/>
      <c r="L51" s="171"/>
      <c r="M51" s="171"/>
      <c r="N51" s="171"/>
      <c r="O51" s="171"/>
      <c r="P51" s="172"/>
      <c r="Q51" s="179"/>
    </row>
    <row r="52" spans="1:17" ht="18" customHeight="1">
      <c r="A52" s="61"/>
      <c r="B52" s="68"/>
      <c r="D52" s="173"/>
      <c r="E52" s="167" t="s">
        <v>3293</v>
      </c>
      <c r="F52" s="326" t="str">
        <f>"Прочие внеоборотные активы (стр."&amp;Актив!$G$22&amp;"), в том числе:"</f>
        <v>Прочие внеоборотные активы (стр.1190), в том числе:</v>
      </c>
      <c r="G52" s="327"/>
      <c r="H52" s="240" t="str">
        <f>IF(Актив!H22="(","(","")</f>
        <v/>
      </c>
      <c r="I52" s="225">
        <f>Актив!I22</f>
        <v>0</v>
      </c>
      <c r="J52" s="241" t="str">
        <f>IF(H52="(",")","")</f>
        <v/>
      </c>
      <c r="K52" s="240" t="str">
        <f>IF(Актив!K22="(","(","")</f>
        <v/>
      </c>
      <c r="L52" s="225">
        <f>Актив!L22</f>
        <v>0</v>
      </c>
      <c r="M52" s="241" t="str">
        <f>IF(K52="(",")","")</f>
        <v/>
      </c>
      <c r="N52" s="240" t="str">
        <f>IF(Актив!N22="(","(","")</f>
        <v/>
      </c>
      <c r="O52" s="225">
        <f>Актив!O22</f>
        <v>0</v>
      </c>
      <c r="P52" s="267" t="str">
        <f>IF(N52="(",")","")</f>
        <v/>
      </c>
      <c r="Q52" s="179"/>
    </row>
    <row r="53" spans="1:17" ht="18" customHeight="1">
      <c r="A53" s="61"/>
      <c r="B53" s="68"/>
      <c r="D53" s="173"/>
      <c r="E53" s="167" t="s">
        <v>3294</v>
      </c>
      <c r="F53" s="182"/>
      <c r="G53" s="327" t="str">
        <f>Актив!$G$22&amp;"1"</f>
        <v>11901</v>
      </c>
      <c r="H53" s="235"/>
      <c r="I53" s="236"/>
      <c r="J53" s="168"/>
      <c r="K53" s="235"/>
      <c r="L53" s="236"/>
      <c r="M53" s="168"/>
      <c r="N53" s="235"/>
      <c r="O53" s="236"/>
      <c r="P53" s="268"/>
      <c r="Q53" s="179"/>
    </row>
    <row r="54" spans="1:17" ht="18" customHeight="1">
      <c r="A54" s="61"/>
      <c r="B54" s="68"/>
      <c r="D54" s="173"/>
      <c r="E54" s="167" t="s">
        <v>3295</v>
      </c>
      <c r="F54" s="182"/>
      <c r="G54" s="327" t="str">
        <f>Актив!$G$22&amp;"2"</f>
        <v>11902</v>
      </c>
      <c r="H54" s="235"/>
      <c r="I54" s="236"/>
      <c r="J54" s="168"/>
      <c r="K54" s="235"/>
      <c r="L54" s="236"/>
      <c r="M54" s="168"/>
      <c r="N54" s="235"/>
      <c r="O54" s="236"/>
      <c r="P54" s="268"/>
      <c r="Q54" s="179"/>
    </row>
    <row r="55" spans="1:17" ht="18" customHeight="1">
      <c r="A55" s="61"/>
      <c r="B55" s="68"/>
      <c r="D55" s="173"/>
      <c r="E55" s="167" t="s">
        <v>3296</v>
      </c>
      <c r="F55" s="182"/>
      <c r="G55" s="327" t="str">
        <f>Актив!$G$22&amp;"3"</f>
        <v>11903</v>
      </c>
      <c r="H55" s="235"/>
      <c r="I55" s="236"/>
      <c r="J55" s="168"/>
      <c r="K55" s="235"/>
      <c r="L55" s="236"/>
      <c r="M55" s="168"/>
      <c r="N55" s="235"/>
      <c r="O55" s="236"/>
      <c r="P55" s="268"/>
      <c r="Q55" s="179"/>
    </row>
    <row r="56" spans="1:17" ht="20.25" customHeight="1">
      <c r="A56" s="61"/>
      <c r="B56" s="68"/>
      <c r="D56" s="173"/>
      <c r="E56" s="275"/>
      <c r="F56" s="169" t="s">
        <v>2841</v>
      </c>
      <c r="G56" s="170"/>
      <c r="H56" s="170"/>
      <c r="I56" s="171"/>
      <c r="J56" s="171"/>
      <c r="K56" s="170"/>
      <c r="L56" s="171"/>
      <c r="M56" s="171"/>
      <c r="N56" s="171"/>
      <c r="O56" s="171"/>
      <c r="P56" s="172"/>
      <c r="Q56" s="179"/>
    </row>
    <row r="57" spans="1:17" ht="18" customHeight="1">
      <c r="A57" s="61"/>
      <c r="B57" s="68"/>
      <c r="D57" s="173"/>
      <c r="E57" s="167" t="s">
        <v>3300</v>
      </c>
      <c r="F57" s="181" t="s">
        <v>3270</v>
      </c>
      <c r="G57" s="167"/>
      <c r="H57" s="240" t="str">
        <f>IF(Актив!H25="(","(","")</f>
        <v/>
      </c>
      <c r="I57" s="225">
        <f>Актив!I25</f>
        <v>28150</v>
      </c>
      <c r="J57" s="241" t="str">
        <f>IF(H57="(",")","")</f>
        <v/>
      </c>
      <c r="K57" s="240" t="str">
        <f>IF(Актив!K25="(","(","")</f>
        <v/>
      </c>
      <c r="L57" s="225">
        <f>Актив!L25</f>
        <v>31152</v>
      </c>
      <c r="M57" s="241" t="str">
        <f>IF(K57="(",")","")</f>
        <v/>
      </c>
      <c r="N57" s="240" t="str">
        <f>IF(Актив!N25="(","(","")</f>
        <v/>
      </c>
      <c r="O57" s="225">
        <f>Актив!O25</f>
        <v>30089</v>
      </c>
      <c r="P57" s="267" t="str">
        <f>IF(N57="(",")","")</f>
        <v/>
      </c>
      <c r="Q57" s="179"/>
    </row>
    <row r="58" spans="1:17" ht="18" customHeight="1">
      <c r="A58" s="61"/>
      <c r="B58" s="68"/>
      <c r="D58" s="173"/>
      <c r="E58" s="167" t="s">
        <v>3301</v>
      </c>
      <c r="F58" s="182"/>
      <c r="G58" s="167" t="s">
        <v>3271</v>
      </c>
      <c r="H58" s="235"/>
      <c r="I58" s="236"/>
      <c r="J58" s="168"/>
      <c r="K58" s="235"/>
      <c r="L58" s="236"/>
      <c r="M58" s="168"/>
      <c r="N58" s="235"/>
      <c r="O58" s="236"/>
      <c r="P58" s="268"/>
      <c r="Q58" s="179"/>
    </row>
    <row r="59" spans="1:17" ht="18" customHeight="1">
      <c r="A59" s="61"/>
      <c r="B59" s="68"/>
      <c r="D59" s="173"/>
      <c r="E59" s="167" t="s">
        <v>3302</v>
      </c>
      <c r="F59" s="182"/>
      <c r="G59" s="167" t="s">
        <v>3272</v>
      </c>
      <c r="H59" s="235"/>
      <c r="I59" s="236"/>
      <c r="J59" s="168"/>
      <c r="K59" s="235"/>
      <c r="L59" s="236"/>
      <c r="M59" s="168"/>
      <c r="N59" s="235"/>
      <c r="O59" s="236"/>
      <c r="P59" s="268"/>
      <c r="Q59" s="179"/>
    </row>
    <row r="60" spans="1:17" ht="18" customHeight="1">
      <c r="A60" s="61"/>
      <c r="B60" s="68"/>
      <c r="D60" s="173"/>
      <c r="E60" s="167" t="s">
        <v>3433</v>
      </c>
      <c r="F60" s="182"/>
      <c r="G60" s="167" t="s">
        <v>3273</v>
      </c>
      <c r="H60" s="235"/>
      <c r="I60" s="236"/>
      <c r="J60" s="168"/>
      <c r="K60" s="235"/>
      <c r="L60" s="236"/>
      <c r="M60" s="168"/>
      <c r="N60" s="235"/>
      <c r="O60" s="236"/>
      <c r="P60" s="268"/>
      <c r="Q60" s="179"/>
    </row>
    <row r="61" spans="1:17" ht="18" customHeight="1">
      <c r="A61" s="61"/>
      <c r="B61" s="68"/>
      <c r="D61" s="173"/>
      <c r="E61" s="167" t="s">
        <v>3434</v>
      </c>
      <c r="F61" s="182"/>
      <c r="G61" s="167" t="s">
        <v>3274</v>
      </c>
      <c r="H61" s="235"/>
      <c r="I61" s="236"/>
      <c r="J61" s="168"/>
      <c r="K61" s="235"/>
      <c r="L61" s="236"/>
      <c r="M61" s="168"/>
      <c r="N61" s="235"/>
      <c r="O61" s="236"/>
      <c r="P61" s="268"/>
      <c r="Q61" s="179"/>
    </row>
    <row r="62" spans="1:17" ht="18" customHeight="1">
      <c r="A62" s="61"/>
      <c r="B62" s="68"/>
      <c r="D62" s="257"/>
      <c r="E62" s="167" t="s">
        <v>3435</v>
      </c>
      <c r="F62" s="182"/>
      <c r="G62" s="167" t="s">
        <v>3276</v>
      </c>
      <c r="H62" s="235"/>
      <c r="I62" s="236"/>
      <c r="J62" s="168"/>
      <c r="K62" s="235"/>
      <c r="L62" s="236"/>
      <c r="M62" s="168"/>
      <c r="N62" s="235"/>
      <c r="O62" s="236"/>
      <c r="P62" s="268"/>
      <c r="Q62" s="179"/>
    </row>
    <row r="63" spans="1:17" ht="20.25" customHeight="1">
      <c r="A63" s="61"/>
      <c r="B63" s="68"/>
      <c r="D63" s="173"/>
      <c r="E63" s="275"/>
      <c r="F63" s="169" t="s">
        <v>2841</v>
      </c>
      <c r="G63" s="170"/>
      <c r="H63" s="170"/>
      <c r="I63" s="171"/>
      <c r="J63" s="171"/>
      <c r="K63" s="170"/>
      <c r="L63" s="171"/>
      <c r="M63" s="171"/>
      <c r="N63" s="171"/>
      <c r="O63" s="171"/>
      <c r="P63" s="172"/>
      <c r="Q63" s="179"/>
    </row>
    <row r="64" spans="1:17" ht="22.5">
      <c r="A64" s="61"/>
      <c r="B64" s="68"/>
      <c r="D64" s="173"/>
      <c r="E64" s="167" t="s">
        <v>3305</v>
      </c>
      <c r="F64" s="181" t="s">
        <v>3282</v>
      </c>
      <c r="G64" s="167"/>
      <c r="H64" s="240" t="str">
        <f>IF(Актив!H26="(","(","")</f>
        <v/>
      </c>
      <c r="I64" s="225">
        <f>Актив!I26</f>
        <v>0</v>
      </c>
      <c r="J64" s="241" t="str">
        <f>IF(H64="(",")","")</f>
        <v/>
      </c>
      <c r="K64" s="240" t="str">
        <f>IF(Актив!K26="(","(","")</f>
        <v/>
      </c>
      <c r="L64" s="225">
        <f>Актив!L26</f>
        <v>0</v>
      </c>
      <c r="M64" s="241" t="str">
        <f>IF(K64="(",")","")</f>
        <v/>
      </c>
      <c r="N64" s="240" t="str">
        <f>IF(Актив!N26="(","(","")</f>
        <v/>
      </c>
      <c r="O64" s="225">
        <f>Актив!O26</f>
        <v>0</v>
      </c>
      <c r="P64" s="267" t="str">
        <f>IF(N64="(",")","")</f>
        <v/>
      </c>
      <c r="Q64" s="179"/>
    </row>
    <row r="65" spans="1:17" ht="18" customHeight="1">
      <c r="A65" s="61"/>
      <c r="B65" s="68"/>
      <c r="D65" s="173"/>
      <c r="E65" s="167" t="s">
        <v>3306</v>
      </c>
      <c r="F65" s="182"/>
      <c r="G65" s="167" t="s">
        <v>3283</v>
      </c>
      <c r="H65" s="235"/>
      <c r="I65" s="236"/>
      <c r="J65" s="168"/>
      <c r="K65" s="235"/>
      <c r="L65" s="236"/>
      <c r="M65" s="168"/>
      <c r="N65" s="235"/>
      <c r="O65" s="236"/>
      <c r="P65" s="268"/>
      <c r="Q65" s="179"/>
    </row>
    <row r="66" spans="1:17" ht="20.25" customHeight="1">
      <c r="A66" s="61"/>
      <c r="B66" s="68"/>
      <c r="D66" s="173"/>
      <c r="E66" s="275"/>
      <c r="F66" s="169" t="s">
        <v>2841</v>
      </c>
      <c r="G66" s="170"/>
      <c r="H66" s="170"/>
      <c r="I66" s="171"/>
      <c r="J66" s="171"/>
      <c r="K66" s="170"/>
      <c r="L66" s="171"/>
      <c r="M66" s="171"/>
      <c r="N66" s="171"/>
      <c r="O66" s="171"/>
      <c r="P66" s="172"/>
      <c r="Q66" s="179"/>
    </row>
    <row r="67" spans="1:17" ht="18" customHeight="1">
      <c r="A67" s="61"/>
      <c r="B67" s="68"/>
      <c r="D67" s="173"/>
      <c r="E67" s="167" t="s">
        <v>3311</v>
      </c>
      <c r="F67" s="181" t="s">
        <v>3287</v>
      </c>
      <c r="G67" s="167"/>
      <c r="H67" s="240" t="str">
        <f>IF(Актив!H27="(","(","")</f>
        <v/>
      </c>
      <c r="I67" s="225">
        <f>Актив!I27</f>
        <v>482805</v>
      </c>
      <c r="J67" s="241" t="str">
        <f>IF(H67="(",")","")</f>
        <v/>
      </c>
      <c r="K67" s="240" t="str">
        <f>IF(Актив!K27="(","(","")</f>
        <v/>
      </c>
      <c r="L67" s="225">
        <f>Актив!L27</f>
        <v>396943</v>
      </c>
      <c r="M67" s="241" t="str">
        <f>IF(K67="(",")","")</f>
        <v/>
      </c>
      <c r="N67" s="240" t="str">
        <f>IF(Актив!N27="(","(","")</f>
        <v/>
      </c>
      <c r="O67" s="225">
        <f>Актив!O27</f>
        <v>348286</v>
      </c>
      <c r="P67" s="267" t="str">
        <f>IF(N67="(",")","")</f>
        <v/>
      </c>
      <c r="Q67" s="179"/>
    </row>
    <row r="68" spans="1:17" ht="18" customHeight="1">
      <c r="A68" s="61"/>
      <c r="B68" s="68"/>
      <c r="D68" s="173"/>
      <c r="E68" s="167" t="s">
        <v>3312</v>
      </c>
      <c r="F68" s="182"/>
      <c r="G68" s="167" t="s">
        <v>3288</v>
      </c>
      <c r="H68" s="235"/>
      <c r="I68" s="236"/>
      <c r="J68" s="168"/>
      <c r="K68" s="235"/>
      <c r="L68" s="236"/>
      <c r="M68" s="168"/>
      <c r="N68" s="235"/>
      <c r="O68" s="236"/>
      <c r="P68" s="268"/>
      <c r="Q68" s="179"/>
    </row>
    <row r="69" spans="1:17" ht="18" customHeight="1">
      <c r="A69" s="61"/>
      <c r="B69" s="68"/>
      <c r="D69" s="173"/>
      <c r="E69" s="167" t="s">
        <v>3436</v>
      </c>
      <c r="F69" s="182"/>
      <c r="G69" s="167" t="s">
        <v>3289</v>
      </c>
      <c r="H69" s="235"/>
      <c r="I69" s="236"/>
      <c r="J69" s="168"/>
      <c r="K69" s="235"/>
      <c r="L69" s="236"/>
      <c r="M69" s="168"/>
      <c r="N69" s="235"/>
      <c r="O69" s="236"/>
      <c r="P69" s="268"/>
      <c r="Q69" s="179"/>
    </row>
    <row r="70" spans="1:17" ht="18" customHeight="1">
      <c r="A70" s="61"/>
      <c r="B70" s="68"/>
      <c r="D70" s="173"/>
      <c r="E70" s="167" t="s">
        <v>3437</v>
      </c>
      <c r="F70" s="182"/>
      <c r="G70" s="167" t="s">
        <v>3290</v>
      </c>
      <c r="H70" s="235"/>
      <c r="I70" s="236"/>
      <c r="J70" s="168"/>
      <c r="K70" s="235"/>
      <c r="L70" s="236"/>
      <c r="M70" s="168"/>
      <c r="N70" s="235"/>
      <c r="O70" s="236"/>
      <c r="P70" s="268"/>
      <c r="Q70" s="179"/>
    </row>
    <row r="71" spans="1:17" ht="18" customHeight="1">
      <c r="A71" s="61"/>
      <c r="B71" s="68"/>
      <c r="D71" s="173"/>
      <c r="E71" s="167" t="s">
        <v>3438</v>
      </c>
      <c r="F71" s="182"/>
      <c r="G71" s="167" t="s">
        <v>3291</v>
      </c>
      <c r="H71" s="235"/>
      <c r="I71" s="236"/>
      <c r="J71" s="168"/>
      <c r="K71" s="235"/>
      <c r="L71" s="236"/>
      <c r="M71" s="168"/>
      <c r="N71" s="235"/>
      <c r="O71" s="236"/>
      <c r="P71" s="268"/>
      <c r="Q71" s="179"/>
    </row>
    <row r="72" spans="1:17" ht="18" customHeight="1">
      <c r="A72" s="61"/>
      <c r="B72" s="68"/>
      <c r="D72" s="257"/>
      <c r="E72" s="167" t="s">
        <v>3439</v>
      </c>
      <c r="F72" s="182"/>
      <c r="G72" s="167" t="s">
        <v>3292</v>
      </c>
      <c r="H72" s="235"/>
      <c r="I72" s="236"/>
      <c r="J72" s="168"/>
      <c r="K72" s="235"/>
      <c r="L72" s="236"/>
      <c r="M72" s="168"/>
      <c r="N72" s="235"/>
      <c r="O72" s="236"/>
      <c r="P72" s="268"/>
      <c r="Q72" s="179"/>
    </row>
    <row r="73" spans="1:17" ht="20.25" customHeight="1">
      <c r="A73" s="61"/>
      <c r="B73" s="68"/>
      <c r="D73" s="173"/>
      <c r="E73" s="275"/>
      <c r="F73" s="169" t="s">
        <v>2841</v>
      </c>
      <c r="G73" s="170"/>
      <c r="H73" s="170"/>
      <c r="I73" s="171"/>
      <c r="J73" s="171"/>
      <c r="K73" s="170"/>
      <c r="L73" s="171"/>
      <c r="M73" s="171"/>
      <c r="N73" s="171"/>
      <c r="O73" s="171"/>
      <c r="P73" s="172"/>
      <c r="Q73" s="179"/>
    </row>
    <row r="74" spans="1:17" ht="22.5">
      <c r="A74" s="61"/>
      <c r="B74" s="68"/>
      <c r="D74" s="173"/>
      <c r="E74" s="167" t="s">
        <v>3314</v>
      </c>
      <c r="F74" s="181" t="s">
        <v>3417</v>
      </c>
      <c r="G74" s="167"/>
      <c r="H74" s="240" t="str">
        <f>IF(Актив!H28="(","(","")</f>
        <v/>
      </c>
      <c r="I74" s="225">
        <f>Актив!I28</f>
        <v>0</v>
      </c>
      <c r="J74" s="241" t="str">
        <f>IF(H74="(",")","")</f>
        <v/>
      </c>
      <c r="K74" s="240" t="str">
        <f>IF(Актив!K28="(","(","")</f>
        <v/>
      </c>
      <c r="L74" s="225">
        <f>Актив!L28</f>
        <v>0</v>
      </c>
      <c r="M74" s="241" t="str">
        <f>IF(K74="(",")","")</f>
        <v/>
      </c>
      <c r="N74" s="240" t="str">
        <f>IF(Актив!N28="(","(","")</f>
        <v/>
      </c>
      <c r="O74" s="225">
        <f>Актив!O28</f>
        <v>0</v>
      </c>
      <c r="P74" s="267" t="str">
        <f>IF(N74="(",")","")</f>
        <v/>
      </c>
      <c r="Q74" s="179"/>
    </row>
    <row r="75" spans="1:17" ht="18" customHeight="1">
      <c r="A75" s="61"/>
      <c r="B75" s="68"/>
      <c r="D75" s="173"/>
      <c r="E75" s="167" t="s">
        <v>3315</v>
      </c>
      <c r="F75" s="182"/>
      <c r="G75" s="167" t="s">
        <v>3297</v>
      </c>
      <c r="H75" s="235"/>
      <c r="I75" s="236"/>
      <c r="J75" s="168"/>
      <c r="K75" s="235"/>
      <c r="L75" s="236"/>
      <c r="M75" s="168"/>
      <c r="N75" s="235"/>
      <c r="O75" s="236"/>
      <c r="P75" s="268"/>
      <c r="Q75" s="179"/>
    </row>
    <row r="76" spans="1:17" ht="18" customHeight="1">
      <c r="A76" s="61"/>
      <c r="B76" s="68"/>
      <c r="D76" s="173"/>
      <c r="E76" s="167" t="s">
        <v>3440</v>
      </c>
      <c r="F76" s="182"/>
      <c r="G76" s="167" t="s">
        <v>3298</v>
      </c>
      <c r="H76" s="235"/>
      <c r="I76" s="236"/>
      <c r="J76" s="168"/>
      <c r="K76" s="235"/>
      <c r="L76" s="236"/>
      <c r="M76" s="168"/>
      <c r="N76" s="235"/>
      <c r="O76" s="236"/>
      <c r="P76" s="268"/>
      <c r="Q76" s="179"/>
    </row>
    <row r="77" spans="1:17" ht="18" customHeight="1">
      <c r="A77" s="61"/>
      <c r="B77" s="68"/>
      <c r="D77" s="173"/>
      <c r="E77" s="167" t="s">
        <v>3441</v>
      </c>
      <c r="F77" s="182"/>
      <c r="G77" s="167" t="s">
        <v>3299</v>
      </c>
      <c r="H77" s="235"/>
      <c r="I77" s="236"/>
      <c r="J77" s="168"/>
      <c r="K77" s="235"/>
      <c r="L77" s="236"/>
      <c r="M77" s="168"/>
      <c r="N77" s="235"/>
      <c r="O77" s="236"/>
      <c r="P77" s="268"/>
      <c r="Q77" s="179"/>
    </row>
    <row r="78" spans="1:17" ht="20.25" customHeight="1">
      <c r="A78" s="61"/>
      <c r="B78" s="68"/>
      <c r="D78" s="173"/>
      <c r="E78" s="275"/>
      <c r="F78" s="169" t="s">
        <v>2841</v>
      </c>
      <c r="G78" s="170"/>
      <c r="H78" s="170"/>
      <c r="I78" s="171"/>
      <c r="J78" s="171"/>
      <c r="K78" s="170"/>
      <c r="L78" s="171"/>
      <c r="M78" s="171"/>
      <c r="N78" s="171"/>
      <c r="O78" s="171"/>
      <c r="P78" s="172"/>
      <c r="Q78" s="179"/>
    </row>
    <row r="79" spans="1:17" ht="22.5">
      <c r="A79" s="61"/>
      <c r="B79" s="68"/>
      <c r="D79" s="173"/>
      <c r="E79" s="167" t="s">
        <v>3319</v>
      </c>
      <c r="F79" s="181" t="s">
        <v>3418</v>
      </c>
      <c r="G79" s="167"/>
      <c r="H79" s="240" t="str">
        <f>IF(Актив!H29="(","(","")</f>
        <v/>
      </c>
      <c r="I79" s="225">
        <f>Актив!I29</f>
        <v>4630</v>
      </c>
      <c r="J79" s="241" t="str">
        <f>IF(H79="(",")","")</f>
        <v/>
      </c>
      <c r="K79" s="240" t="str">
        <f>IF(Актив!K29="(","(","")</f>
        <v/>
      </c>
      <c r="L79" s="225">
        <f>Актив!L29</f>
        <v>3847</v>
      </c>
      <c r="M79" s="241" t="str">
        <f>IF(K79="(",")","")</f>
        <v/>
      </c>
      <c r="N79" s="240" t="str">
        <f>IF(Актив!N29="(","(","")</f>
        <v/>
      </c>
      <c r="O79" s="225">
        <f>Актив!O29</f>
        <v>3008</v>
      </c>
      <c r="P79" s="267" t="str">
        <f>IF(N79="(",")","")</f>
        <v/>
      </c>
      <c r="Q79" s="179"/>
    </row>
    <row r="80" spans="1:17" ht="18" customHeight="1">
      <c r="A80" s="61"/>
      <c r="B80" s="68"/>
      <c r="D80" s="173"/>
      <c r="E80" s="167" t="s">
        <v>3320</v>
      </c>
      <c r="F80" s="182"/>
      <c r="G80" s="167" t="s">
        <v>3303</v>
      </c>
      <c r="H80" s="235"/>
      <c r="I80" s="236"/>
      <c r="J80" s="168"/>
      <c r="K80" s="235"/>
      <c r="L80" s="236"/>
      <c r="M80" s="168"/>
      <c r="N80" s="235"/>
      <c r="O80" s="236"/>
      <c r="P80" s="268"/>
      <c r="Q80" s="179"/>
    </row>
    <row r="81" spans="1:17" ht="18" customHeight="1">
      <c r="A81" s="61"/>
      <c r="B81" s="68"/>
      <c r="D81" s="173"/>
      <c r="E81" s="167" t="s">
        <v>3442</v>
      </c>
      <c r="F81" s="182"/>
      <c r="G81" s="167" t="s">
        <v>3304</v>
      </c>
      <c r="H81" s="235"/>
      <c r="I81" s="236"/>
      <c r="J81" s="168"/>
      <c r="K81" s="235"/>
      <c r="L81" s="236"/>
      <c r="M81" s="168"/>
      <c r="N81" s="235"/>
      <c r="O81" s="236"/>
      <c r="P81" s="268"/>
      <c r="Q81" s="179"/>
    </row>
    <row r="82" spans="1:17" ht="20.25" customHeight="1">
      <c r="A82" s="61"/>
      <c r="B82" s="68"/>
      <c r="D82" s="173"/>
      <c r="E82" s="275"/>
      <c r="F82" s="169" t="s">
        <v>2841</v>
      </c>
      <c r="G82" s="170"/>
      <c r="H82" s="170"/>
      <c r="I82" s="171"/>
      <c r="J82" s="171"/>
      <c r="K82" s="170"/>
      <c r="L82" s="171"/>
      <c r="M82" s="171"/>
      <c r="N82" s="171"/>
      <c r="O82" s="171"/>
      <c r="P82" s="172"/>
      <c r="Q82" s="179"/>
    </row>
    <row r="83" spans="1:17" ht="18" customHeight="1">
      <c r="A83" s="61"/>
      <c r="B83" s="68"/>
      <c r="D83" s="173"/>
      <c r="E83" s="167" t="s">
        <v>3323</v>
      </c>
      <c r="F83" s="326" t="s">
        <v>3422</v>
      </c>
      <c r="G83" s="327"/>
      <c r="H83" s="233" t="str">
        <f ca="1">IF((SUMIF(OFFSET(SUM_1255_1,0,-1),"",SUM_1255_1)-SUMIF(OFFSET(SUM_1255_1,0,-1),"(",SUM_1255_1))&lt;0,"(","")</f>
        <v/>
      </c>
      <c r="I83" s="225">
        <f ca="1">ABS(SUMIF(OFFSET(SUM_1255_1,0,-1),"",SUM_1255_1)-SUMIF(OFFSET(SUM_1255_1,0,-1),"(",SUM_1255_1))</f>
        <v>0</v>
      </c>
      <c r="J83" s="241" t="str">
        <f ca="1">IF(H83="(",")","")</f>
        <v/>
      </c>
      <c r="K83" s="233" t="str">
        <f ca="1">IF((SUMIF(OFFSET(SUM_1255_2,0,-1),"",SUM_1255_2)-SUMIF(OFFSET(SUM_1255_2,0,-1),"(",SUM_1255_2))&lt;0,"(","")</f>
        <v/>
      </c>
      <c r="L83" s="225">
        <f ca="1">ABS(SUMIF(OFFSET(SUM_1255_2,0,-1),"",SUM_1255_2)-SUMIF(OFFSET(SUM_1255_2,0,-1),"(",SUM_1255_2))</f>
        <v>0</v>
      </c>
      <c r="M83" s="241" t="str">
        <f ca="1">IF(K83="(",")","")</f>
        <v/>
      </c>
      <c r="N83" s="233" t="str">
        <f ca="1">IF((SUMIF(OFFSET(SUM_1255_3,0,-1),"",SUM_1255_3)-SUMIF(OFFSET(SUM_1255_3,0,-1),"(",SUM_1255_3))&lt;0,"(","")</f>
        <v/>
      </c>
      <c r="O83" s="225">
        <f ca="1">ABS(SUMIF(OFFSET(SUM_1255_3,0,-1),"",SUM_1255_3)-SUMIF(OFFSET(SUM_1255_3,0,-1),"(",SUM_1255_3))</f>
        <v>0</v>
      </c>
      <c r="P83" s="267" t="str">
        <f ca="1">IF(N83="(",")","")</f>
        <v/>
      </c>
      <c r="Q83" s="179"/>
    </row>
    <row r="84" spans="1:17" ht="18" customHeight="1">
      <c r="A84" s="61"/>
      <c r="B84" s="68"/>
      <c r="D84" s="173"/>
      <c r="E84" s="167" t="s">
        <v>3324</v>
      </c>
      <c r="F84" s="182"/>
      <c r="G84" s="327">
        <v>12551</v>
      </c>
      <c r="H84" s="235"/>
      <c r="I84" s="236"/>
      <c r="J84" s="168"/>
      <c r="K84" s="235"/>
      <c r="L84" s="236"/>
      <c r="M84" s="168"/>
      <c r="N84" s="235"/>
      <c r="O84" s="236"/>
      <c r="P84" s="268"/>
      <c r="Q84" s="179"/>
    </row>
    <row r="85" spans="1:17" ht="18" customHeight="1">
      <c r="A85" s="61"/>
      <c r="B85" s="68"/>
      <c r="D85" s="173"/>
      <c r="E85" s="167" t="s">
        <v>3425</v>
      </c>
      <c r="F85" s="182"/>
      <c r="G85" s="327">
        <v>12552</v>
      </c>
      <c r="H85" s="235"/>
      <c r="I85" s="236"/>
      <c r="J85" s="168"/>
      <c r="K85" s="235"/>
      <c r="L85" s="236"/>
      <c r="M85" s="168"/>
      <c r="N85" s="235"/>
      <c r="O85" s="236"/>
      <c r="P85" s="268"/>
      <c r="Q85" s="179"/>
    </row>
    <row r="86" spans="1:17" ht="20.25" customHeight="1">
      <c r="A86" s="61"/>
      <c r="B86" s="68"/>
      <c r="D86" s="173"/>
      <c r="E86" s="275"/>
      <c r="F86" s="169" t="s">
        <v>2841</v>
      </c>
      <c r="G86" s="328"/>
      <c r="H86" s="170"/>
      <c r="I86" s="171"/>
      <c r="J86" s="171"/>
      <c r="K86" s="170"/>
      <c r="L86" s="171"/>
      <c r="M86" s="171"/>
      <c r="N86" s="171"/>
      <c r="O86" s="171"/>
      <c r="P86" s="172"/>
      <c r="Q86" s="179"/>
    </row>
    <row r="87" spans="1:17" ht="18" customHeight="1">
      <c r="A87" s="61"/>
      <c r="B87" s="68"/>
      <c r="D87" s="173"/>
      <c r="E87" s="167" t="s">
        <v>3326</v>
      </c>
      <c r="F87" s="181" t="s">
        <v>3310</v>
      </c>
      <c r="G87" s="167"/>
      <c r="H87" s="240" t="str">
        <f>IF(Актив!H30="(","(","")</f>
        <v/>
      </c>
      <c r="I87" s="225">
        <f>Актив!I30</f>
        <v>38</v>
      </c>
      <c r="J87" s="241" t="str">
        <f>IF(H87="(",")","")</f>
        <v/>
      </c>
      <c r="K87" s="240" t="str">
        <f>IF(Актив!K30="(","(","")</f>
        <v/>
      </c>
      <c r="L87" s="225">
        <f>Актив!L30</f>
        <v>282</v>
      </c>
      <c r="M87" s="241" t="str">
        <f>IF(K87="(",")","")</f>
        <v/>
      </c>
      <c r="N87" s="240" t="str">
        <f>IF(Актив!N30="(","(","")</f>
        <v/>
      </c>
      <c r="O87" s="225">
        <f>Актив!O30</f>
        <v>97</v>
      </c>
      <c r="P87" s="267" t="str">
        <f>IF(N87="(",")","")</f>
        <v/>
      </c>
      <c r="Q87" s="179"/>
    </row>
    <row r="88" spans="1:17" ht="18" customHeight="1">
      <c r="A88" s="61"/>
      <c r="B88" s="68"/>
      <c r="D88" s="173"/>
      <c r="E88" s="167" t="s">
        <v>3327</v>
      </c>
      <c r="F88" s="182"/>
      <c r="G88" s="167" t="s">
        <v>3307</v>
      </c>
      <c r="H88" s="235"/>
      <c r="I88" s="236"/>
      <c r="J88" s="168"/>
      <c r="K88" s="235"/>
      <c r="L88" s="236"/>
      <c r="M88" s="168"/>
      <c r="N88" s="235"/>
      <c r="O88" s="236"/>
      <c r="P88" s="268"/>
      <c r="Q88" s="179"/>
    </row>
    <row r="89" spans="1:17" ht="18" customHeight="1">
      <c r="A89" s="61"/>
      <c r="B89" s="68"/>
      <c r="D89" s="173"/>
      <c r="E89" s="167" t="s">
        <v>3329</v>
      </c>
      <c r="F89" s="182"/>
      <c r="G89" s="167" t="s">
        <v>3308</v>
      </c>
      <c r="H89" s="235"/>
      <c r="I89" s="236"/>
      <c r="J89" s="168"/>
      <c r="K89" s="235"/>
      <c r="L89" s="236"/>
      <c r="M89" s="168"/>
      <c r="N89" s="235"/>
      <c r="O89" s="236"/>
      <c r="P89" s="268"/>
      <c r="Q89" s="179"/>
    </row>
    <row r="90" spans="1:17" ht="18" customHeight="1">
      <c r="A90" s="61"/>
      <c r="B90" s="68"/>
      <c r="D90" s="173"/>
      <c r="E90" s="167" t="s">
        <v>3443</v>
      </c>
      <c r="F90" s="182"/>
      <c r="G90" s="167" t="s">
        <v>3309</v>
      </c>
      <c r="H90" s="235"/>
      <c r="I90" s="236"/>
      <c r="J90" s="168"/>
      <c r="K90" s="235"/>
      <c r="L90" s="236"/>
      <c r="M90" s="168"/>
      <c r="N90" s="235"/>
      <c r="O90" s="236"/>
      <c r="P90" s="268"/>
      <c r="Q90" s="179"/>
    </row>
    <row r="91" spans="1:17" ht="20.25" customHeight="1">
      <c r="A91" s="61"/>
      <c r="B91" s="68"/>
      <c r="D91" s="173"/>
      <c r="E91" s="275"/>
      <c r="F91" s="169" t="s">
        <v>2841</v>
      </c>
      <c r="G91" s="170"/>
      <c r="H91" s="170"/>
      <c r="I91" s="171"/>
      <c r="J91" s="171"/>
      <c r="K91" s="170"/>
      <c r="L91" s="171"/>
      <c r="M91" s="171"/>
      <c r="N91" s="171"/>
      <c r="O91" s="171"/>
      <c r="P91" s="172"/>
      <c r="Q91" s="179"/>
    </row>
    <row r="92" spans="1:17" ht="22.5">
      <c r="A92" s="61"/>
      <c r="B92" s="68"/>
      <c r="D92" s="173"/>
      <c r="E92" s="167" t="s">
        <v>3331</v>
      </c>
      <c r="F92" s="181" t="s">
        <v>3317</v>
      </c>
      <c r="G92" s="167"/>
      <c r="H92" s="240" t="str">
        <f>IF(Пассив!H14="(","(","")</f>
        <v/>
      </c>
      <c r="I92" s="225">
        <f>Пассив!I14</f>
        <v>100</v>
      </c>
      <c r="J92" s="241" t="str">
        <f>IF(H92="(",")","")</f>
        <v/>
      </c>
      <c r="K92" s="240" t="str">
        <f>IF(Пассив!K14="(","(","")</f>
        <v/>
      </c>
      <c r="L92" s="225">
        <f>Пассив!L14</f>
        <v>100</v>
      </c>
      <c r="M92" s="241" t="str">
        <f>IF(K92="(",")","")</f>
        <v/>
      </c>
      <c r="N92" s="240" t="str">
        <f>IF(Пассив!N14="(","(","")</f>
        <v/>
      </c>
      <c r="O92" s="225">
        <f>Пассив!O14</f>
        <v>100</v>
      </c>
      <c r="P92" s="267" t="str">
        <f>IF(N92="(",")","")</f>
        <v/>
      </c>
      <c r="Q92" s="179"/>
    </row>
    <row r="93" spans="1:17" ht="18" customHeight="1">
      <c r="A93" s="61"/>
      <c r="B93" s="68"/>
      <c r="D93" s="173"/>
      <c r="E93" s="167" t="s">
        <v>3332</v>
      </c>
      <c r="F93" s="182"/>
      <c r="G93" s="167" t="s">
        <v>3313</v>
      </c>
      <c r="H93" s="235"/>
      <c r="I93" s="236"/>
      <c r="J93" s="168"/>
      <c r="K93" s="235"/>
      <c r="L93" s="236"/>
      <c r="M93" s="168"/>
      <c r="N93" s="235"/>
      <c r="O93" s="236"/>
      <c r="P93" s="268"/>
      <c r="Q93" s="179"/>
    </row>
    <row r="94" spans="1:17" ht="20.25" customHeight="1">
      <c r="A94" s="61"/>
      <c r="B94" s="68"/>
      <c r="D94" s="173"/>
      <c r="E94" s="275"/>
      <c r="F94" s="169" t="s">
        <v>2841</v>
      </c>
      <c r="G94" s="170"/>
      <c r="H94" s="170"/>
      <c r="I94" s="171"/>
      <c r="J94" s="171"/>
      <c r="K94" s="170"/>
      <c r="L94" s="171"/>
      <c r="M94" s="171"/>
      <c r="N94" s="171"/>
      <c r="O94" s="171"/>
      <c r="P94" s="172"/>
      <c r="Q94" s="179"/>
    </row>
    <row r="95" spans="1:17" ht="22.5">
      <c r="A95" s="61"/>
      <c r="B95" s="68"/>
      <c r="D95" s="173"/>
      <c r="E95" s="167" t="s">
        <v>3335</v>
      </c>
      <c r="F95" s="181" t="s">
        <v>3318</v>
      </c>
      <c r="G95" s="167"/>
      <c r="H95" s="240" t="str">
        <f>IF(Пассив!H15="(","(","")</f>
        <v>(</v>
      </c>
      <c r="I95" s="225">
        <f>Пассив!I15</f>
        <v>0</v>
      </c>
      <c r="J95" s="241" t="str">
        <f>IF(H95="(",")","")</f>
        <v>)</v>
      </c>
      <c r="K95" s="240" t="str">
        <f>IF(Пассив!K15="(","(","")</f>
        <v>(</v>
      </c>
      <c r="L95" s="225">
        <f>Пассив!L15</f>
        <v>0</v>
      </c>
      <c r="M95" s="241" t="str">
        <f>IF(K95="(",")","")</f>
        <v>)</v>
      </c>
      <c r="N95" s="240" t="str">
        <f>IF(Пассив!N15="(","(","")</f>
        <v>(</v>
      </c>
      <c r="O95" s="225">
        <f>Пассив!O15</f>
        <v>0</v>
      </c>
      <c r="P95" s="267" t="str">
        <f>IF(N95="(",")","")</f>
        <v>)</v>
      </c>
      <c r="Q95" s="179"/>
    </row>
    <row r="96" spans="1:17" ht="18" customHeight="1">
      <c r="A96" s="61"/>
      <c r="B96" s="68"/>
      <c r="D96" s="173"/>
      <c r="E96" s="167" t="s">
        <v>3336</v>
      </c>
      <c r="F96" s="182"/>
      <c r="G96" s="167" t="s">
        <v>3316</v>
      </c>
      <c r="H96" s="160" t="s">
        <v>2815</v>
      </c>
      <c r="I96" s="236"/>
      <c r="J96" s="168" t="s">
        <v>2816</v>
      </c>
      <c r="K96" s="160" t="s">
        <v>2815</v>
      </c>
      <c r="L96" s="236"/>
      <c r="M96" s="168" t="s">
        <v>2816</v>
      </c>
      <c r="N96" s="160" t="s">
        <v>2815</v>
      </c>
      <c r="O96" s="236"/>
      <c r="P96" s="268" t="s">
        <v>2816</v>
      </c>
      <c r="Q96" s="179"/>
    </row>
    <row r="97" spans="1:17" ht="20.25" customHeight="1">
      <c r="A97" s="61"/>
      <c r="B97" s="68"/>
      <c r="D97" s="173"/>
      <c r="E97" s="275"/>
      <c r="F97" s="169" t="s">
        <v>2841</v>
      </c>
      <c r="G97" s="170"/>
      <c r="H97" s="170"/>
      <c r="I97" s="171"/>
      <c r="J97" s="171"/>
      <c r="K97" s="170"/>
      <c r="L97" s="171"/>
      <c r="M97" s="171"/>
      <c r="N97" s="171"/>
      <c r="O97" s="171"/>
      <c r="P97" s="172"/>
      <c r="Q97" s="179"/>
    </row>
    <row r="98" spans="1:17" ht="18" customHeight="1">
      <c r="A98" s="61"/>
      <c r="B98" s="68"/>
      <c r="D98" s="173"/>
      <c r="E98" s="167" t="s">
        <v>3340</v>
      </c>
      <c r="F98" s="181" t="s">
        <v>3423</v>
      </c>
      <c r="G98" s="167"/>
      <c r="H98" s="233" t="str">
        <f ca="1">IF((SUMIF(OFFSET(SUM_1320_1,0,-1),"",SUM_1320_1)-SUMIF(OFFSET(SUM_1320_1,0,-1),"(",SUM_1320_1))&lt;0,"(","")</f>
        <v/>
      </c>
      <c r="I98" s="225">
        <f ca="1">ABS(SUMIF(OFFSET(SUM_1320_1,0,-1),"",SUM_1320_1)-SUMIF(OFFSET(SUM_1320_1,0,-1),"(",SUM_1320_1))</f>
        <v>0</v>
      </c>
      <c r="J98" s="241" t="str">
        <f ca="1">IF(H98="(",")","")</f>
        <v/>
      </c>
      <c r="K98" s="233" t="str">
        <f ca="1">IF((SUMIF(OFFSET(SUM_1320_2,0,-1),"",SUM_1320_2)-SUMIF(OFFSET(SUM_1320_2,0,-1),"(",SUM_1320_2))&lt;0,"(","")</f>
        <v/>
      </c>
      <c r="L98" s="225">
        <f ca="1">ABS(SUMIF(OFFSET(SUM_1320_2,0,-1),"",SUM_1320_2)-SUMIF(OFFSET(SUM_1320_2,0,-1),"(",SUM_1320_2))</f>
        <v>0</v>
      </c>
      <c r="M98" s="241" t="str">
        <f ca="1">IF(K98="(",")","")</f>
        <v/>
      </c>
      <c r="N98" s="233" t="str">
        <f ca="1">IF((SUMIF(OFFSET(SUM_1320_3,0,-1),"",SUM_1320_3)-SUMIF(OFFSET(SUM_1320_3,0,-1),"(",SUM_1320_3))&lt;0,"(","")</f>
        <v/>
      </c>
      <c r="O98" s="225">
        <f ca="1">ABS(SUMIF(OFFSET(SUM_1320_3,0,-1),"",SUM_1320_3)-SUMIF(OFFSET(SUM_1320_3,0,-1),"(",SUM_1320_3))</f>
        <v>0</v>
      </c>
      <c r="P98" s="267" t="str">
        <f ca="1">IF(N98="(",")","")</f>
        <v/>
      </c>
      <c r="Q98" s="179"/>
    </row>
    <row r="99" spans="1:17" ht="18" customHeight="1">
      <c r="A99" s="61"/>
      <c r="B99" s="68"/>
      <c r="D99" s="173"/>
      <c r="E99" s="167" t="s">
        <v>3341</v>
      </c>
      <c r="F99" s="182"/>
      <c r="G99" s="167" t="s">
        <v>3316</v>
      </c>
      <c r="H99" s="235"/>
      <c r="I99" s="236"/>
      <c r="J99" s="168"/>
      <c r="K99" s="235"/>
      <c r="L99" s="236"/>
      <c r="M99" s="168"/>
      <c r="N99" s="235"/>
      <c r="O99" s="236"/>
      <c r="P99" s="268"/>
      <c r="Q99" s="179"/>
    </row>
    <row r="100" spans="1:17" ht="20.25" customHeight="1">
      <c r="A100" s="61"/>
      <c r="B100" s="68"/>
      <c r="D100" s="173"/>
      <c r="E100" s="275"/>
      <c r="F100" s="169" t="s">
        <v>2841</v>
      </c>
      <c r="G100" s="170"/>
      <c r="H100" s="170"/>
      <c r="I100" s="171"/>
      <c r="J100" s="171"/>
      <c r="K100" s="170"/>
      <c r="L100" s="171"/>
      <c r="M100" s="171"/>
      <c r="N100" s="171"/>
      <c r="O100" s="171"/>
      <c r="P100" s="172"/>
      <c r="Q100" s="179"/>
    </row>
    <row r="101" spans="1:17" ht="18" customHeight="1">
      <c r="A101" s="61"/>
      <c r="B101" s="68"/>
      <c r="D101" s="173"/>
      <c r="E101" s="167" t="s">
        <v>3342</v>
      </c>
      <c r="F101" s="181" t="s">
        <v>3322</v>
      </c>
      <c r="G101" s="167"/>
      <c r="H101" s="240" t="str">
        <f>IF(Пассив!H16="(","(","")</f>
        <v/>
      </c>
      <c r="I101" s="225">
        <f>Пассив!I16</f>
        <v>0</v>
      </c>
      <c r="J101" s="241" t="str">
        <f>IF(H101="(",")","")</f>
        <v/>
      </c>
      <c r="K101" s="240" t="str">
        <f>IF(Пассив!K16="(","(","")</f>
        <v/>
      </c>
      <c r="L101" s="225">
        <f>Пассив!L16</f>
        <v>0</v>
      </c>
      <c r="M101" s="241" t="str">
        <f>IF(K101="(",")","")</f>
        <v/>
      </c>
      <c r="N101" s="240" t="str">
        <f>IF(Пассив!N16="(","(","")</f>
        <v/>
      </c>
      <c r="O101" s="225">
        <f>Пассив!O16</f>
        <v>0</v>
      </c>
      <c r="P101" s="267" t="str">
        <f>IF(N101="(",")","")</f>
        <v/>
      </c>
      <c r="Q101" s="179"/>
    </row>
    <row r="102" spans="1:17" ht="18" customHeight="1">
      <c r="A102" s="61"/>
      <c r="B102" s="68"/>
      <c r="D102" s="173"/>
      <c r="E102" s="167" t="s">
        <v>3343</v>
      </c>
      <c r="F102" s="182"/>
      <c r="G102" s="167" t="s">
        <v>3321</v>
      </c>
      <c r="H102" s="235"/>
      <c r="I102" s="236"/>
      <c r="J102" s="168"/>
      <c r="K102" s="235"/>
      <c r="L102" s="236"/>
      <c r="M102" s="168"/>
      <c r="N102" s="235"/>
      <c r="O102" s="236"/>
      <c r="P102" s="268"/>
      <c r="Q102" s="179"/>
    </row>
    <row r="103" spans="1:17" ht="20.25" customHeight="1">
      <c r="A103" s="61"/>
      <c r="B103" s="68"/>
      <c r="D103" s="173"/>
      <c r="E103" s="275"/>
      <c r="F103" s="169" t="s">
        <v>2841</v>
      </c>
      <c r="G103" s="170"/>
      <c r="H103" s="170"/>
      <c r="I103" s="171"/>
      <c r="J103" s="171"/>
      <c r="K103" s="170"/>
      <c r="L103" s="171"/>
      <c r="M103" s="171"/>
      <c r="N103" s="171"/>
      <c r="O103" s="171"/>
      <c r="P103" s="172"/>
      <c r="Q103" s="179"/>
    </row>
    <row r="104" spans="1:17" ht="22.5">
      <c r="A104" s="61"/>
      <c r="B104" s="68"/>
      <c r="D104" s="173"/>
      <c r="E104" s="167" t="s">
        <v>3348</v>
      </c>
      <c r="F104" s="181" t="s">
        <v>3424</v>
      </c>
      <c r="G104" s="167"/>
      <c r="H104" s="240" t="str">
        <f>IF(Пассив!H17="(","(","")</f>
        <v/>
      </c>
      <c r="I104" s="225">
        <f>Пассив!I17</f>
        <v>279462</v>
      </c>
      <c r="J104" s="241" t="str">
        <f>IF(H104="(",")","")</f>
        <v/>
      </c>
      <c r="K104" s="240" t="str">
        <f>IF(Пассив!K17="(","(","")</f>
        <v/>
      </c>
      <c r="L104" s="225">
        <f>Пассив!L17</f>
        <v>290549</v>
      </c>
      <c r="M104" s="241" t="str">
        <f>IF(K104="(",")","")</f>
        <v/>
      </c>
      <c r="N104" s="240" t="str">
        <f>IF(Пассив!N17="(","(","")</f>
        <v/>
      </c>
      <c r="O104" s="225">
        <f>Пассив!O17</f>
        <v>262783</v>
      </c>
      <c r="P104" s="267" t="str">
        <f>IF(N104="(",")","")</f>
        <v/>
      </c>
      <c r="Q104" s="179"/>
    </row>
    <row r="105" spans="1:17" ht="18" customHeight="1">
      <c r="A105" s="61"/>
      <c r="B105" s="68"/>
      <c r="D105" s="173"/>
      <c r="E105" s="167" t="s">
        <v>3349</v>
      </c>
      <c r="F105" s="182"/>
      <c r="G105" s="167" t="s">
        <v>3325</v>
      </c>
      <c r="H105" s="235"/>
      <c r="I105" s="236"/>
      <c r="J105" s="168"/>
      <c r="K105" s="235"/>
      <c r="L105" s="236"/>
      <c r="M105" s="168"/>
      <c r="N105" s="235"/>
      <c r="O105" s="236"/>
      <c r="P105" s="268"/>
      <c r="Q105" s="179"/>
    </row>
    <row r="106" spans="1:17" ht="18" customHeight="1">
      <c r="A106" s="61"/>
      <c r="B106" s="68"/>
      <c r="D106" s="173"/>
      <c r="E106" s="167" t="s">
        <v>3444</v>
      </c>
      <c r="F106" s="182"/>
      <c r="G106" s="167" t="s">
        <v>3426</v>
      </c>
      <c r="H106" s="235"/>
      <c r="I106" s="236"/>
      <c r="J106" s="168"/>
      <c r="K106" s="235"/>
      <c r="L106" s="236"/>
      <c r="M106" s="168"/>
      <c r="N106" s="235"/>
      <c r="O106" s="236"/>
      <c r="P106" s="268"/>
      <c r="Q106" s="179"/>
    </row>
    <row r="107" spans="1:17" ht="20.25" customHeight="1">
      <c r="A107" s="61"/>
      <c r="B107" s="68"/>
      <c r="D107" s="173"/>
      <c r="E107" s="275"/>
      <c r="F107" s="169" t="s">
        <v>2841</v>
      </c>
      <c r="G107" s="170"/>
      <c r="H107" s="170"/>
      <c r="I107" s="171"/>
      <c r="J107" s="171"/>
      <c r="K107" s="170"/>
      <c r="L107" s="171"/>
      <c r="M107" s="171"/>
      <c r="N107" s="171"/>
      <c r="O107" s="171"/>
      <c r="P107" s="172"/>
      <c r="Q107" s="179"/>
    </row>
    <row r="108" spans="1:17" ht="22.5">
      <c r="A108" s="61"/>
      <c r="B108" s="68"/>
      <c r="D108" s="173"/>
      <c r="E108" s="167" t="s">
        <v>3350</v>
      </c>
      <c r="F108" s="181" t="s">
        <v>3427</v>
      </c>
      <c r="G108" s="167"/>
      <c r="H108" s="240" t="str">
        <f>IF(Пассив!H18="(","(","")</f>
        <v/>
      </c>
      <c r="I108" s="225">
        <f>Пассив!I18</f>
        <v>0</v>
      </c>
      <c r="J108" s="241" t="str">
        <f>IF(H108="(",")","")</f>
        <v/>
      </c>
      <c r="K108" s="240" t="str">
        <f>IF(Пассив!K18="(","(","")</f>
        <v/>
      </c>
      <c r="L108" s="225">
        <f>Пассив!L18</f>
        <v>0</v>
      </c>
      <c r="M108" s="241" t="str">
        <f>IF(K108="(",")","")</f>
        <v/>
      </c>
      <c r="N108" s="240" t="str">
        <f>IF(Пассив!N18="(","(","")</f>
        <v/>
      </c>
      <c r="O108" s="225">
        <f>Пассив!O18</f>
        <v>0</v>
      </c>
      <c r="P108" s="267" t="str">
        <f>IF(N108="(",")","")</f>
        <v/>
      </c>
      <c r="Q108" s="179"/>
    </row>
    <row r="109" spans="1:17" ht="18" customHeight="1">
      <c r="A109" s="61"/>
      <c r="B109" s="68"/>
      <c r="D109" s="173"/>
      <c r="E109" s="167" t="s">
        <v>3351</v>
      </c>
      <c r="F109" s="182"/>
      <c r="G109" s="167" t="s">
        <v>3328</v>
      </c>
      <c r="H109" s="235"/>
      <c r="I109" s="236"/>
      <c r="J109" s="168"/>
      <c r="K109" s="235"/>
      <c r="L109" s="236"/>
      <c r="M109" s="168"/>
      <c r="N109" s="235"/>
      <c r="O109" s="236"/>
      <c r="P109" s="268"/>
      <c r="Q109" s="179"/>
    </row>
    <row r="110" spans="1:17" ht="18" customHeight="1">
      <c r="A110" s="61"/>
      <c r="B110" s="68"/>
      <c r="D110" s="257"/>
      <c r="E110" s="167" t="s">
        <v>3445</v>
      </c>
      <c r="F110" s="182"/>
      <c r="G110" s="167" t="s">
        <v>3330</v>
      </c>
      <c r="H110" s="235"/>
      <c r="I110" s="236"/>
      <c r="J110" s="168"/>
      <c r="K110" s="235"/>
      <c r="L110" s="236"/>
      <c r="M110" s="168"/>
      <c r="N110" s="235"/>
      <c r="O110" s="236"/>
      <c r="P110" s="268"/>
      <c r="Q110" s="179"/>
    </row>
    <row r="111" spans="1:17" ht="20.25" customHeight="1">
      <c r="A111" s="61"/>
      <c r="B111" s="68"/>
      <c r="D111" s="173"/>
      <c r="E111" s="275"/>
      <c r="F111" s="169" t="s">
        <v>2841</v>
      </c>
      <c r="G111" s="170"/>
      <c r="H111" s="170"/>
      <c r="I111" s="171"/>
      <c r="J111" s="171"/>
      <c r="K111" s="170"/>
      <c r="L111" s="171"/>
      <c r="M111" s="171"/>
      <c r="N111" s="171"/>
      <c r="O111" s="171"/>
      <c r="P111" s="172"/>
      <c r="Q111" s="179"/>
    </row>
    <row r="112" spans="1:17" ht="22.5">
      <c r="A112" s="61"/>
      <c r="B112" s="68"/>
      <c r="D112" s="173"/>
      <c r="E112" s="167" t="s">
        <v>3356</v>
      </c>
      <c r="F112" s="181" t="s">
        <v>3428</v>
      </c>
      <c r="G112" s="167"/>
      <c r="H112" s="240" t="str">
        <f>IF(Пассив!H19="(","(","")</f>
        <v>(</v>
      </c>
      <c r="I112" s="225">
        <f>Пассив!I19</f>
        <v>240060</v>
      </c>
      <c r="J112" s="241" t="str">
        <f>IF(H112="(",")","")</f>
        <v>)</v>
      </c>
      <c r="K112" s="240" t="str">
        <f>IF(Пассив!K19="(","(","")</f>
        <v>(</v>
      </c>
      <c r="L112" s="225">
        <f>Пассив!L19</f>
        <v>203600</v>
      </c>
      <c r="M112" s="241" t="str">
        <f>IF(K112="(",")","")</f>
        <v>)</v>
      </c>
      <c r="N112" s="240" t="str">
        <f>IF(Пассив!N19="(","(","")</f>
        <v>(</v>
      </c>
      <c r="O112" s="225">
        <f>Пассив!O19</f>
        <v>153234</v>
      </c>
      <c r="P112" s="267" t="str">
        <f>IF(N112="(",")","")</f>
        <v>)</v>
      </c>
      <c r="Q112" s="179"/>
    </row>
    <row r="113" spans="1:17" ht="18" customHeight="1">
      <c r="A113" s="61"/>
      <c r="B113" s="68"/>
      <c r="D113" s="173"/>
      <c r="E113" s="167" t="s">
        <v>3357</v>
      </c>
      <c r="F113" s="182"/>
      <c r="G113" s="167" t="s">
        <v>3333</v>
      </c>
      <c r="H113" s="235"/>
      <c r="I113" s="236"/>
      <c r="J113" s="168"/>
      <c r="K113" s="235"/>
      <c r="L113" s="236"/>
      <c r="M113" s="168"/>
      <c r="N113" s="235"/>
      <c r="O113" s="236"/>
      <c r="P113" s="268"/>
      <c r="Q113" s="179"/>
    </row>
    <row r="114" spans="1:17" ht="18" customHeight="1">
      <c r="A114" s="61"/>
      <c r="B114" s="68"/>
      <c r="D114" s="257"/>
      <c r="E114" s="167" t="s">
        <v>3368</v>
      </c>
      <c r="F114" s="182"/>
      <c r="G114" s="167" t="s">
        <v>3334</v>
      </c>
      <c r="H114" s="235"/>
      <c r="I114" s="236"/>
      <c r="J114" s="168"/>
      <c r="K114" s="235"/>
      <c r="L114" s="236"/>
      <c r="M114" s="168"/>
      <c r="N114" s="235"/>
      <c r="O114" s="236"/>
      <c r="P114" s="268"/>
      <c r="Q114" s="179"/>
    </row>
    <row r="115" spans="1:17" ht="20.25" customHeight="1">
      <c r="A115" s="61"/>
      <c r="B115" s="68"/>
      <c r="D115" s="173"/>
      <c r="E115" s="275"/>
      <c r="F115" s="169" t="s">
        <v>2841</v>
      </c>
      <c r="G115" s="170"/>
      <c r="H115" s="170"/>
      <c r="I115" s="171"/>
      <c r="J115" s="171"/>
      <c r="K115" s="170"/>
      <c r="L115" s="171"/>
      <c r="M115" s="171"/>
      <c r="N115" s="171"/>
      <c r="O115" s="171"/>
      <c r="P115" s="172"/>
      <c r="Q115" s="179"/>
    </row>
    <row r="116" spans="1:17" ht="18" customHeight="1">
      <c r="A116" s="61"/>
      <c r="B116" s="68"/>
      <c r="D116" s="173"/>
      <c r="E116" s="167" t="s">
        <v>3358</v>
      </c>
      <c r="F116" s="326" t="s">
        <v>3429</v>
      </c>
      <c r="G116" s="327"/>
      <c r="H116" s="233" t="str">
        <f ca="1">IF((SUMIF(OFFSET(SUM_1375_1,0,-1),"",SUM_1375_1)-SUMIF(OFFSET(SUM_1375_1,0,-1),"(",SUM_1375_1))&lt;0,"(","")</f>
        <v/>
      </c>
      <c r="I116" s="225">
        <f ca="1">ABS(SUMIF(OFFSET(SUM_1375_1,0,-1),"",SUM_1375_1)-SUMIF(OFFSET(SUM_1375_1,0,-1),"(",SUM_1375_1))</f>
        <v>0</v>
      </c>
      <c r="J116" s="241" t="str">
        <f ca="1">IF(H116="(",")","")</f>
        <v/>
      </c>
      <c r="K116" s="233" t="str">
        <f ca="1">IF((SUMIF(OFFSET(SUM_1375_2,0,-1),"",SUM_1375_2)-SUMIF(OFFSET(SUM_1375_2,0,-1),"(",SUM_1375_2))&lt;0,"(","")</f>
        <v/>
      </c>
      <c r="L116" s="225">
        <f ca="1">ABS(SUMIF(OFFSET(SUM_1375_2,0,-1),"",SUM_1375_2)-SUMIF(OFFSET(SUM_1375_2,0,-1),"(",SUM_1375_2))</f>
        <v>0</v>
      </c>
      <c r="M116" s="241" t="str">
        <f ca="1">IF(K116="(",")","")</f>
        <v/>
      </c>
      <c r="N116" s="233" t="str">
        <f ca="1">IF((SUMIF(OFFSET(SUM_1375_3,0,-1),"",SUM_1375_3)-SUMIF(OFFSET(SUM_1375_3,0,-1),"(",SUM_1375_3))&lt;0,"(","")</f>
        <v/>
      </c>
      <c r="O116" s="225">
        <f ca="1">ABS(SUMIF(OFFSET(SUM_1375_3,0,-1),"",SUM_1375_3)-SUMIF(OFFSET(SUM_1375_3,0,-1),"(",SUM_1375_3))</f>
        <v>0</v>
      </c>
      <c r="P116" s="267" t="str">
        <f ca="1">IF(N116="(",")","")</f>
        <v/>
      </c>
      <c r="Q116" s="179"/>
    </row>
    <row r="117" spans="1:17" ht="18" customHeight="1">
      <c r="A117" s="61"/>
      <c r="B117" s="68"/>
      <c r="D117" s="173"/>
      <c r="E117" s="167" t="s">
        <v>3359</v>
      </c>
      <c r="F117" s="182"/>
      <c r="G117" s="327">
        <v>13751</v>
      </c>
      <c r="H117" s="235"/>
      <c r="I117" s="236"/>
      <c r="J117" s="168"/>
      <c r="K117" s="235"/>
      <c r="L117" s="236"/>
      <c r="M117" s="168"/>
      <c r="N117" s="235"/>
      <c r="O117" s="236"/>
      <c r="P117" s="268"/>
      <c r="Q117" s="179"/>
    </row>
    <row r="118" spans="1:17" ht="18" customHeight="1">
      <c r="A118" s="61"/>
      <c r="B118" s="68"/>
      <c r="D118" s="173"/>
      <c r="E118" s="167" t="s">
        <v>3446</v>
      </c>
      <c r="F118" s="182"/>
      <c r="G118" s="327">
        <v>13752</v>
      </c>
      <c r="H118" s="235"/>
      <c r="I118" s="236"/>
      <c r="J118" s="168"/>
      <c r="K118" s="235"/>
      <c r="L118" s="236"/>
      <c r="M118" s="168"/>
      <c r="N118" s="235"/>
      <c r="O118" s="236"/>
      <c r="P118" s="268"/>
      <c r="Q118" s="179"/>
    </row>
    <row r="119" spans="1:17" ht="20.25" customHeight="1">
      <c r="A119" s="61"/>
      <c r="B119" s="68"/>
      <c r="D119" s="173"/>
      <c r="E119" s="275"/>
      <c r="F119" s="169" t="s">
        <v>2841</v>
      </c>
      <c r="G119" s="328"/>
      <c r="H119" s="170"/>
      <c r="I119" s="171"/>
      <c r="J119" s="171"/>
      <c r="K119" s="170"/>
      <c r="L119" s="171"/>
      <c r="M119" s="171"/>
      <c r="N119" s="171"/>
      <c r="O119" s="171"/>
      <c r="P119" s="172"/>
      <c r="Q119" s="179"/>
    </row>
    <row r="120" spans="1:17" ht="18" customHeight="1">
      <c r="A120" s="61"/>
      <c r="B120" s="68"/>
      <c r="D120" s="173"/>
      <c r="E120" s="167" t="s">
        <v>3360</v>
      </c>
      <c r="F120" s="181" t="s">
        <v>3339</v>
      </c>
      <c r="G120" s="167"/>
      <c r="H120" s="240" t="str">
        <f>IF(Пассив!H22="(","(","")</f>
        <v/>
      </c>
      <c r="I120" s="225">
        <f>Пассив!I22</f>
        <v>0</v>
      </c>
      <c r="J120" s="241" t="str">
        <f>IF(H120="(",")","")</f>
        <v/>
      </c>
      <c r="K120" s="240" t="str">
        <f>IF(Пассив!K22="(","(","")</f>
        <v/>
      </c>
      <c r="L120" s="225">
        <f>Пассив!L22</f>
        <v>0</v>
      </c>
      <c r="M120" s="241" t="str">
        <f>IF(K120="(",")","")</f>
        <v/>
      </c>
      <c r="N120" s="240" t="str">
        <f>IF(Пассив!N22="(","(","")</f>
        <v/>
      </c>
      <c r="O120" s="225">
        <f>Пассив!O22</f>
        <v>0</v>
      </c>
      <c r="P120" s="267" t="str">
        <f>IF(N120="(",")","")</f>
        <v/>
      </c>
      <c r="Q120" s="179"/>
    </row>
    <row r="121" spans="1:17" ht="18" customHeight="1">
      <c r="A121" s="61"/>
      <c r="B121" s="68"/>
      <c r="D121" s="173"/>
      <c r="E121" s="167" t="s">
        <v>3361</v>
      </c>
      <c r="F121" s="182"/>
      <c r="G121" s="167" t="s">
        <v>3337</v>
      </c>
      <c r="H121" s="235"/>
      <c r="I121" s="236"/>
      <c r="J121" s="168"/>
      <c r="K121" s="235"/>
      <c r="L121" s="236"/>
      <c r="M121" s="168"/>
      <c r="N121" s="235"/>
      <c r="O121" s="236"/>
      <c r="P121" s="268"/>
      <c r="Q121" s="179"/>
    </row>
    <row r="122" spans="1:17" ht="18" customHeight="1">
      <c r="A122" s="61"/>
      <c r="B122" s="68"/>
      <c r="D122" s="257"/>
      <c r="E122" s="167" t="s">
        <v>3447</v>
      </c>
      <c r="F122" s="182"/>
      <c r="G122" s="167" t="s">
        <v>3338</v>
      </c>
      <c r="H122" s="235"/>
      <c r="I122" s="236"/>
      <c r="J122" s="168"/>
      <c r="K122" s="235"/>
      <c r="L122" s="236"/>
      <c r="M122" s="168"/>
      <c r="N122" s="235"/>
      <c r="O122" s="236"/>
      <c r="P122" s="268"/>
      <c r="Q122" s="179"/>
    </row>
    <row r="123" spans="1:17" ht="20.25" customHeight="1">
      <c r="A123" s="61"/>
      <c r="B123" s="68"/>
      <c r="D123" s="173"/>
      <c r="E123" s="275"/>
      <c r="F123" s="169" t="s">
        <v>2841</v>
      </c>
      <c r="G123" s="170"/>
      <c r="H123" s="170"/>
      <c r="I123" s="171"/>
      <c r="J123" s="171"/>
      <c r="K123" s="170"/>
      <c r="L123" s="171"/>
      <c r="M123" s="171"/>
      <c r="N123" s="171"/>
      <c r="O123" s="171"/>
      <c r="P123" s="172"/>
      <c r="Q123" s="179"/>
    </row>
    <row r="124" spans="1:17" ht="18" customHeight="1">
      <c r="A124" s="61"/>
      <c r="B124" s="68"/>
      <c r="D124" s="173"/>
      <c r="E124" s="167" t="s">
        <v>3362</v>
      </c>
      <c r="F124" s="181" t="s">
        <v>3347</v>
      </c>
      <c r="G124" s="167"/>
      <c r="H124" s="240" t="str">
        <f>IF(Пассив!H23="(","(","")</f>
        <v/>
      </c>
      <c r="I124" s="225">
        <f>Пассив!I23</f>
        <v>0</v>
      </c>
      <c r="J124" s="241" t="str">
        <f>IF(H124="(",")","")</f>
        <v/>
      </c>
      <c r="K124" s="240" t="str">
        <f>IF(Пассив!K23="(","(","")</f>
        <v/>
      </c>
      <c r="L124" s="225">
        <f>Пассив!L23</f>
        <v>0</v>
      </c>
      <c r="M124" s="241" t="str">
        <f>IF(K124="(",")","")</f>
        <v/>
      </c>
      <c r="N124" s="240" t="str">
        <f>IF(Пассив!N23="(","(","")</f>
        <v/>
      </c>
      <c r="O124" s="225">
        <f>Пассив!O23</f>
        <v>0</v>
      </c>
      <c r="P124" s="267" t="str">
        <f>IF(N124="(",")","")</f>
        <v/>
      </c>
      <c r="Q124" s="179"/>
    </row>
    <row r="125" spans="1:17" ht="18" customHeight="1">
      <c r="A125" s="61"/>
      <c r="B125" s="68"/>
      <c r="D125" s="173"/>
      <c r="E125" s="167" t="s">
        <v>3363</v>
      </c>
      <c r="F125" s="182"/>
      <c r="G125" s="167" t="s">
        <v>3344</v>
      </c>
      <c r="H125" s="235"/>
      <c r="I125" s="236"/>
      <c r="J125" s="168"/>
      <c r="K125" s="235"/>
      <c r="L125" s="236"/>
      <c r="M125" s="168"/>
      <c r="N125" s="235"/>
      <c r="O125" s="236"/>
      <c r="P125" s="268"/>
      <c r="Q125" s="179"/>
    </row>
    <row r="126" spans="1:17" ht="20.25" customHeight="1">
      <c r="A126" s="61"/>
      <c r="B126" s="68"/>
      <c r="D126" s="173"/>
      <c r="E126" s="275"/>
      <c r="F126" s="169" t="s">
        <v>2841</v>
      </c>
      <c r="G126" s="170"/>
      <c r="H126" s="170"/>
      <c r="I126" s="171"/>
      <c r="J126" s="171"/>
      <c r="K126" s="170"/>
      <c r="L126" s="171"/>
      <c r="M126" s="171"/>
      <c r="N126" s="171"/>
      <c r="O126" s="171"/>
      <c r="P126" s="172"/>
      <c r="Q126" s="179"/>
    </row>
    <row r="127" spans="1:17" ht="18" customHeight="1">
      <c r="A127" s="61"/>
      <c r="B127" s="68"/>
      <c r="D127" s="173"/>
      <c r="E127" s="167" t="s">
        <v>3464</v>
      </c>
      <c r="F127" s="181" t="s">
        <v>3419</v>
      </c>
      <c r="G127" s="167"/>
      <c r="H127" s="240" t="str">
        <f>IF(Пассив!H24="(","(","")</f>
        <v/>
      </c>
      <c r="I127" s="225">
        <f>Пассив!I24</f>
        <v>0</v>
      </c>
      <c r="J127" s="241" t="str">
        <f>IF(H127="(",")","")</f>
        <v/>
      </c>
      <c r="K127" s="240" t="str">
        <f>IF(Пассив!K24="(","(","")</f>
        <v/>
      </c>
      <c r="L127" s="225">
        <f>Пассив!L24</f>
        <v>0</v>
      </c>
      <c r="M127" s="241" t="str">
        <f>IF(K127="(",")","")</f>
        <v/>
      </c>
      <c r="N127" s="240" t="str">
        <f>IF(Пассив!N24="(","(","")</f>
        <v/>
      </c>
      <c r="O127" s="225">
        <f>Пассив!O24</f>
        <v>0</v>
      </c>
      <c r="P127" s="267" t="str">
        <f>IF(N127="(",")","")</f>
        <v/>
      </c>
      <c r="Q127" s="179"/>
    </row>
    <row r="128" spans="1:17" ht="18" customHeight="1">
      <c r="A128" s="61"/>
      <c r="B128" s="68"/>
      <c r="D128" s="173"/>
      <c r="E128" s="167" t="s">
        <v>3465</v>
      </c>
      <c r="F128" s="182"/>
      <c r="G128" s="167" t="s">
        <v>3345</v>
      </c>
      <c r="H128" s="235"/>
      <c r="I128" s="236"/>
      <c r="J128" s="168"/>
      <c r="K128" s="235"/>
      <c r="L128" s="236"/>
      <c r="M128" s="168"/>
      <c r="N128" s="235"/>
      <c r="O128" s="236"/>
      <c r="P128" s="268"/>
      <c r="Q128" s="179"/>
    </row>
    <row r="129" spans="1:17" ht="18" customHeight="1">
      <c r="A129" s="61"/>
      <c r="B129" s="68"/>
      <c r="D129" s="257"/>
      <c r="E129" s="167" t="s">
        <v>3466</v>
      </c>
      <c r="F129" s="182"/>
      <c r="G129" s="167" t="s">
        <v>3346</v>
      </c>
      <c r="H129" s="235"/>
      <c r="I129" s="236"/>
      <c r="J129" s="168"/>
      <c r="K129" s="235"/>
      <c r="L129" s="236"/>
      <c r="M129" s="168"/>
      <c r="N129" s="235"/>
      <c r="O129" s="236"/>
      <c r="P129" s="268"/>
      <c r="Q129" s="179"/>
    </row>
    <row r="130" spans="1:17" ht="20.25" customHeight="1">
      <c r="A130" s="61"/>
      <c r="B130" s="68"/>
      <c r="D130" s="173"/>
      <c r="E130" s="275"/>
      <c r="F130" s="169" t="s">
        <v>2841</v>
      </c>
      <c r="G130" s="170"/>
      <c r="H130" s="170"/>
      <c r="I130" s="171"/>
      <c r="J130" s="171"/>
      <c r="K130" s="170"/>
      <c r="L130" s="171"/>
      <c r="M130" s="171"/>
      <c r="N130" s="171"/>
      <c r="O130" s="171"/>
      <c r="P130" s="172"/>
      <c r="Q130" s="179"/>
    </row>
    <row r="131" spans="1:17" ht="18" customHeight="1">
      <c r="A131" s="61"/>
      <c r="B131" s="68"/>
      <c r="D131" s="173"/>
      <c r="E131" s="167" t="s">
        <v>3467</v>
      </c>
      <c r="F131" s="326" t="s">
        <v>3430</v>
      </c>
      <c r="G131" s="327"/>
      <c r="H131" s="233" t="str">
        <f ca="1">IF((SUMIF(OFFSET(SUM_1435_1,0,-1),"",SUM_1435_1)-SUMIF(OFFSET(SUM_1435_1,0,-1),"(",SUM_1435_1))&lt;0,"(","")</f>
        <v/>
      </c>
      <c r="I131" s="225">
        <f ca="1">ABS(SUMIF(OFFSET(SUM_1435_1,0,-1),"",SUM_1435_1)-SUMIF(OFFSET(SUM_1435_1,0,-1),"(",SUM_1435_1))</f>
        <v>0</v>
      </c>
      <c r="J131" s="241" t="str">
        <f ca="1">IF(H131="(",")","")</f>
        <v/>
      </c>
      <c r="K131" s="233" t="str">
        <f ca="1">IF((SUMIF(OFFSET(SUM_1435_2,0,-1),"",SUM_1435_2)-SUMIF(OFFSET(SUM_1435_2,0,-1),"(",SUM_1435_2))&lt;0,"(","")</f>
        <v/>
      </c>
      <c r="L131" s="225">
        <f ca="1">ABS(SUMIF(OFFSET(SUM_1435_2,0,-1),"",SUM_1435_2)-SUMIF(OFFSET(SUM_1435_2,0,-1),"(",SUM_1435_2))</f>
        <v>0</v>
      </c>
      <c r="M131" s="241" t="str">
        <f ca="1">IF(K131="(",")","")</f>
        <v/>
      </c>
      <c r="N131" s="233" t="str">
        <f ca="1">IF((SUMIF(OFFSET(SUM_1435_3,0,-1),"",SUM_1435_3)-SUMIF(OFFSET(SUM_1435_3,0,-1),"(",SUM_1435_3))&lt;0,"(","")</f>
        <v/>
      </c>
      <c r="O131" s="225">
        <f ca="1">ABS(SUMIF(OFFSET(SUM_1435_3,0,-1),"",SUM_1435_3)-SUMIF(OFFSET(SUM_1435_3,0,-1),"(",SUM_1435_3))</f>
        <v>0</v>
      </c>
      <c r="P131" s="267" t="str">
        <f ca="1">IF(N131="(",")","")</f>
        <v/>
      </c>
      <c r="Q131" s="179"/>
    </row>
    <row r="132" spans="1:17" ht="18" customHeight="1">
      <c r="A132" s="61"/>
      <c r="B132" s="68"/>
      <c r="D132" s="173"/>
      <c r="E132" s="167" t="s">
        <v>3468</v>
      </c>
      <c r="F132" s="182"/>
      <c r="G132" s="327">
        <v>14351</v>
      </c>
      <c r="H132" s="235"/>
      <c r="I132" s="236"/>
      <c r="J132" s="168"/>
      <c r="K132" s="235"/>
      <c r="L132" s="236"/>
      <c r="M132" s="168"/>
      <c r="N132" s="235"/>
      <c r="O132" s="236"/>
      <c r="P132" s="268"/>
      <c r="Q132" s="179"/>
    </row>
    <row r="133" spans="1:17" ht="18" customHeight="1">
      <c r="A133" s="61"/>
      <c r="B133" s="68"/>
      <c r="D133" s="173"/>
      <c r="E133" s="167" t="s">
        <v>3469</v>
      </c>
      <c r="F133" s="182"/>
      <c r="G133" s="327">
        <v>14352</v>
      </c>
      <c r="H133" s="235"/>
      <c r="I133" s="236"/>
      <c r="J133" s="168"/>
      <c r="K133" s="235"/>
      <c r="L133" s="236"/>
      <c r="M133" s="168"/>
      <c r="N133" s="235"/>
      <c r="O133" s="236"/>
      <c r="P133" s="268"/>
      <c r="Q133" s="179"/>
    </row>
    <row r="134" spans="1:17" ht="20.25" customHeight="1">
      <c r="A134" s="61"/>
      <c r="B134" s="68"/>
      <c r="D134" s="173"/>
      <c r="E134" s="275"/>
      <c r="F134" s="169" t="s">
        <v>2841</v>
      </c>
      <c r="G134" s="328"/>
      <c r="H134" s="170"/>
      <c r="I134" s="171"/>
      <c r="J134" s="171"/>
      <c r="K134" s="170"/>
      <c r="L134" s="171"/>
      <c r="M134" s="171"/>
      <c r="N134" s="171"/>
      <c r="O134" s="171"/>
      <c r="P134" s="172"/>
      <c r="Q134" s="179"/>
    </row>
    <row r="135" spans="1:17" ht="18" customHeight="1">
      <c r="A135" s="61"/>
      <c r="B135" s="68"/>
      <c r="D135" s="173"/>
      <c r="E135" s="167" t="s">
        <v>3448</v>
      </c>
      <c r="F135" s="181" t="s">
        <v>3354</v>
      </c>
      <c r="G135" s="167"/>
      <c r="H135" s="240" t="str">
        <f>IF(Пассив!H25="(","(","")</f>
        <v/>
      </c>
      <c r="I135" s="225">
        <f>Пассив!I25</f>
        <v>0</v>
      </c>
      <c r="J135" s="241" t="str">
        <f>IF(H135="(",")","")</f>
        <v/>
      </c>
      <c r="K135" s="240" t="str">
        <f>IF(Пассив!K25="(","(","")</f>
        <v/>
      </c>
      <c r="L135" s="225">
        <f>Пассив!L25</f>
        <v>0</v>
      </c>
      <c r="M135" s="241" t="str">
        <f>IF(K135="(",")","")</f>
        <v/>
      </c>
      <c r="N135" s="240" t="str">
        <f>IF(Пассив!N25="(","(","")</f>
        <v/>
      </c>
      <c r="O135" s="225">
        <f>Пассив!O25</f>
        <v>0</v>
      </c>
      <c r="P135" s="267" t="str">
        <f>IF(N135="(",")","")</f>
        <v/>
      </c>
      <c r="Q135" s="179"/>
    </row>
    <row r="136" spans="1:17" ht="18" customHeight="1">
      <c r="A136" s="61"/>
      <c r="B136" s="68"/>
      <c r="D136" s="173"/>
      <c r="E136" s="167" t="s">
        <v>3449</v>
      </c>
      <c r="F136" s="182"/>
      <c r="G136" s="167" t="s">
        <v>3353</v>
      </c>
      <c r="H136" s="235"/>
      <c r="I136" s="236"/>
      <c r="J136" s="168"/>
      <c r="K136" s="235"/>
      <c r="L136" s="236"/>
      <c r="M136" s="168"/>
      <c r="N136" s="235"/>
      <c r="O136" s="236"/>
      <c r="P136" s="268"/>
      <c r="Q136" s="179"/>
    </row>
    <row r="137" spans="1:17" ht="20.25" customHeight="1">
      <c r="A137" s="61"/>
      <c r="B137" s="68"/>
      <c r="D137" s="173"/>
      <c r="E137" s="275"/>
      <c r="F137" s="169" t="s">
        <v>2841</v>
      </c>
      <c r="G137" s="170"/>
      <c r="H137" s="170"/>
      <c r="I137" s="171"/>
      <c r="J137" s="171"/>
      <c r="K137" s="170"/>
      <c r="L137" s="171"/>
      <c r="M137" s="171"/>
      <c r="N137" s="171"/>
      <c r="O137" s="171"/>
      <c r="P137" s="172"/>
      <c r="Q137" s="179"/>
    </row>
    <row r="138" spans="1:17" ht="18" customHeight="1">
      <c r="A138" s="61"/>
      <c r="B138" s="68"/>
      <c r="D138" s="173"/>
      <c r="E138" s="167" t="s">
        <v>3450</v>
      </c>
      <c r="F138" s="181" t="s">
        <v>3355</v>
      </c>
      <c r="G138" s="167"/>
      <c r="H138" s="240" t="str">
        <f>IF(Пассив!H28="(","(","")</f>
        <v/>
      </c>
      <c r="I138" s="225">
        <f>Пассив!I28</f>
        <v>132750</v>
      </c>
      <c r="J138" s="241" t="str">
        <f>IF(H138="(",")","")</f>
        <v/>
      </c>
      <c r="K138" s="240" t="str">
        <f>IF(Пассив!K28="(","(","")</f>
        <v/>
      </c>
      <c r="L138" s="225">
        <f>Пассив!L28</f>
        <v>133500</v>
      </c>
      <c r="M138" s="241" t="str">
        <f>IF(K138="(",")","")</f>
        <v/>
      </c>
      <c r="N138" s="240" t="str">
        <f>IF(Пассив!N28="(","(","")</f>
        <v/>
      </c>
      <c r="O138" s="225">
        <f>Пассив!O28</f>
        <v>90000</v>
      </c>
      <c r="P138" s="267" t="str">
        <f>IF(N138="(",")","")</f>
        <v/>
      </c>
      <c r="Q138" s="179"/>
    </row>
    <row r="139" spans="1:17" ht="18" customHeight="1">
      <c r="A139" s="61"/>
      <c r="B139" s="68"/>
      <c r="D139" s="173"/>
      <c r="E139" s="167" t="s">
        <v>3451</v>
      </c>
      <c r="F139" s="182"/>
      <c r="G139" s="167" t="s">
        <v>3352</v>
      </c>
      <c r="H139" s="235"/>
      <c r="I139" s="236"/>
      <c r="J139" s="168"/>
      <c r="K139" s="235"/>
      <c r="L139" s="236"/>
      <c r="M139" s="168"/>
      <c r="N139" s="235"/>
      <c r="O139" s="236"/>
      <c r="P139" s="268"/>
      <c r="Q139" s="179"/>
    </row>
    <row r="140" spans="1:17" ht="20.25" customHeight="1">
      <c r="A140" s="61"/>
      <c r="B140" s="68"/>
      <c r="D140" s="173"/>
      <c r="E140" s="275"/>
      <c r="F140" s="169" t="s">
        <v>2841</v>
      </c>
      <c r="G140" s="170"/>
      <c r="H140" s="170"/>
      <c r="I140" s="171"/>
      <c r="J140" s="171"/>
      <c r="K140" s="170"/>
      <c r="L140" s="171"/>
      <c r="M140" s="171"/>
      <c r="N140" s="171"/>
      <c r="O140" s="171"/>
      <c r="P140" s="172"/>
      <c r="Q140" s="179"/>
    </row>
    <row r="141" spans="1:17" ht="18" customHeight="1">
      <c r="A141" s="61"/>
      <c r="B141" s="68"/>
      <c r="D141" s="173"/>
      <c r="E141" s="167" t="s">
        <v>3452</v>
      </c>
      <c r="F141" s="181" t="s">
        <v>3375</v>
      </c>
      <c r="G141" s="167"/>
      <c r="H141" s="240" t="str">
        <f>IF(Пассив!H29="(","(","")</f>
        <v/>
      </c>
      <c r="I141" s="225">
        <f>Пассив!I29</f>
        <v>588171</v>
      </c>
      <c r="J141" s="241" t="str">
        <f>IF(H141="(",")","")</f>
        <v/>
      </c>
      <c r="K141" s="240" t="str">
        <f>IF(Пассив!K29="(","(","")</f>
        <v/>
      </c>
      <c r="L141" s="225">
        <f>Пассив!L29</f>
        <v>464783</v>
      </c>
      <c r="M141" s="241" t="str">
        <f>IF(K141="(",")","")</f>
        <v/>
      </c>
      <c r="N141" s="240" t="str">
        <f>IF(Пассив!N29="(","(","")</f>
        <v/>
      </c>
      <c r="O141" s="225">
        <f>Пассив!O29</f>
        <v>407349</v>
      </c>
      <c r="P141" s="267" t="str">
        <f>IF(N141="(",")","")</f>
        <v/>
      </c>
      <c r="Q141" s="179"/>
    </row>
    <row r="142" spans="1:17" ht="18" customHeight="1">
      <c r="A142" s="61"/>
      <c r="B142" s="68"/>
      <c r="D142" s="173"/>
      <c r="E142" s="167" t="s">
        <v>3453</v>
      </c>
      <c r="F142" s="182"/>
      <c r="G142" s="167" t="s">
        <v>3364</v>
      </c>
      <c r="H142" s="235"/>
      <c r="I142" s="236"/>
      <c r="J142" s="168"/>
      <c r="K142" s="235"/>
      <c r="L142" s="236"/>
      <c r="M142" s="168"/>
      <c r="N142" s="235"/>
      <c r="O142" s="236"/>
      <c r="P142" s="268"/>
      <c r="Q142" s="179"/>
    </row>
    <row r="143" spans="1:17" ht="18" customHeight="1">
      <c r="A143" s="61"/>
      <c r="B143" s="68"/>
      <c r="D143" s="257"/>
      <c r="E143" s="167" t="s">
        <v>3454</v>
      </c>
      <c r="F143" s="182"/>
      <c r="G143" s="167" t="s">
        <v>3369</v>
      </c>
      <c r="H143" s="235"/>
      <c r="I143" s="236"/>
      <c r="J143" s="168"/>
      <c r="K143" s="235"/>
      <c r="L143" s="236"/>
      <c r="M143" s="168"/>
      <c r="N143" s="235"/>
      <c r="O143" s="236"/>
      <c r="P143" s="268"/>
      <c r="Q143" s="179"/>
    </row>
    <row r="144" spans="1:17" ht="18" customHeight="1">
      <c r="A144" s="61"/>
      <c r="B144" s="68"/>
      <c r="D144" s="257"/>
      <c r="E144" s="167" t="s">
        <v>3470</v>
      </c>
      <c r="F144" s="182"/>
      <c r="G144" s="167" t="s">
        <v>3370</v>
      </c>
      <c r="H144" s="235"/>
      <c r="I144" s="236"/>
      <c r="J144" s="168"/>
      <c r="K144" s="235"/>
      <c r="L144" s="236"/>
      <c r="M144" s="168"/>
      <c r="N144" s="235"/>
      <c r="O144" s="236"/>
      <c r="P144" s="268"/>
      <c r="Q144" s="179"/>
    </row>
    <row r="145" spans="1:17" ht="18" customHeight="1">
      <c r="A145" s="61"/>
      <c r="B145" s="68"/>
      <c r="D145" s="257"/>
      <c r="E145" s="167" t="s">
        <v>3471</v>
      </c>
      <c r="F145" s="182"/>
      <c r="G145" s="167" t="s">
        <v>3371</v>
      </c>
      <c r="H145" s="235"/>
      <c r="I145" s="236"/>
      <c r="J145" s="168"/>
      <c r="K145" s="235"/>
      <c r="L145" s="236"/>
      <c r="M145" s="168"/>
      <c r="N145" s="235"/>
      <c r="O145" s="236"/>
      <c r="P145" s="268"/>
      <c r="Q145" s="179"/>
    </row>
    <row r="146" spans="1:17" ht="18" customHeight="1">
      <c r="A146" s="61"/>
      <c r="B146" s="68"/>
      <c r="D146" s="257"/>
      <c r="E146" s="167" t="s">
        <v>3472</v>
      </c>
      <c r="F146" s="182"/>
      <c r="G146" s="167" t="s">
        <v>3372</v>
      </c>
      <c r="H146" s="235"/>
      <c r="I146" s="236"/>
      <c r="J146" s="168"/>
      <c r="K146" s="235"/>
      <c r="L146" s="236"/>
      <c r="M146" s="168"/>
      <c r="N146" s="235"/>
      <c r="O146" s="236"/>
      <c r="P146" s="268"/>
      <c r="Q146" s="179"/>
    </row>
    <row r="147" spans="1:17" ht="18" customHeight="1">
      <c r="A147" s="61"/>
      <c r="B147" s="68"/>
      <c r="D147" s="257"/>
      <c r="E147" s="167" t="s">
        <v>3473</v>
      </c>
      <c r="F147" s="182"/>
      <c r="G147" s="167" t="s">
        <v>3373</v>
      </c>
      <c r="H147" s="235"/>
      <c r="I147" s="236"/>
      <c r="J147" s="168"/>
      <c r="K147" s="235"/>
      <c r="L147" s="236"/>
      <c r="M147" s="168"/>
      <c r="N147" s="235"/>
      <c r="O147" s="236"/>
      <c r="P147" s="268"/>
      <c r="Q147" s="179"/>
    </row>
    <row r="148" spans="1:17" ht="18" customHeight="1">
      <c r="A148" s="61"/>
      <c r="B148" s="68"/>
      <c r="D148" s="257"/>
      <c r="E148" s="167" t="s">
        <v>3474</v>
      </c>
      <c r="F148" s="182"/>
      <c r="G148" s="167" t="s">
        <v>3374</v>
      </c>
      <c r="H148" s="235"/>
      <c r="I148" s="236"/>
      <c r="J148" s="168"/>
      <c r="K148" s="235"/>
      <c r="L148" s="236"/>
      <c r="M148" s="168"/>
      <c r="N148" s="235"/>
      <c r="O148" s="236"/>
      <c r="P148" s="268"/>
      <c r="Q148" s="179"/>
    </row>
    <row r="149" spans="1:17" ht="20.25" customHeight="1">
      <c r="A149" s="61"/>
      <c r="B149" s="68"/>
      <c r="D149" s="173"/>
      <c r="E149" s="275"/>
      <c r="F149" s="169" t="s">
        <v>2841</v>
      </c>
      <c r="G149" s="170"/>
      <c r="H149" s="170"/>
      <c r="I149" s="171"/>
      <c r="J149" s="171"/>
      <c r="K149" s="170"/>
      <c r="L149" s="171"/>
      <c r="M149" s="171"/>
      <c r="N149" s="171"/>
      <c r="O149" s="171"/>
      <c r="P149" s="172"/>
      <c r="Q149" s="179"/>
    </row>
    <row r="150" spans="1:17" ht="18" customHeight="1">
      <c r="A150" s="61"/>
      <c r="B150" s="68"/>
      <c r="D150" s="173"/>
      <c r="E150" s="167" t="s">
        <v>3455</v>
      </c>
      <c r="F150" s="181" t="s">
        <v>3376</v>
      </c>
      <c r="G150" s="167"/>
      <c r="H150" s="240" t="str">
        <f>IF(Пассив!H30="(","(","")</f>
        <v/>
      </c>
      <c r="I150" s="225">
        <f>Пассив!I30</f>
        <v>44</v>
      </c>
      <c r="J150" s="241" t="str">
        <f>IF(H150="(",")","")</f>
        <v/>
      </c>
      <c r="K150" s="240" t="str">
        <f>IF(Пассив!K30="(","(","")</f>
        <v/>
      </c>
      <c r="L150" s="225">
        <f>Пассив!L30</f>
        <v>69</v>
      </c>
      <c r="M150" s="241" t="str">
        <f>IF(K150="(",")","")</f>
        <v/>
      </c>
      <c r="N150" s="240" t="str">
        <f>IF(Пассив!N30="(","(","")</f>
        <v/>
      </c>
      <c r="O150" s="225">
        <f>Пассив!O30</f>
        <v>93</v>
      </c>
      <c r="P150" s="267" t="str">
        <f>IF(N150="(",")","")</f>
        <v/>
      </c>
      <c r="Q150" s="179"/>
    </row>
    <row r="151" spans="1:17" ht="18" customHeight="1">
      <c r="A151" s="61"/>
      <c r="B151" s="68"/>
      <c r="D151" s="173"/>
      <c r="E151" s="167" t="s">
        <v>3456</v>
      </c>
      <c r="F151" s="182"/>
      <c r="G151" s="167" t="s">
        <v>3365</v>
      </c>
      <c r="H151" s="235"/>
      <c r="I151" s="236"/>
      <c r="J151" s="168"/>
      <c r="K151" s="235"/>
      <c r="L151" s="236"/>
      <c r="M151" s="168"/>
      <c r="N151" s="235"/>
      <c r="O151" s="236"/>
      <c r="P151" s="268"/>
      <c r="Q151" s="179"/>
    </row>
    <row r="152" spans="1:17" ht="20.25" customHeight="1">
      <c r="A152" s="61"/>
      <c r="B152" s="68"/>
      <c r="D152" s="173"/>
      <c r="E152" s="275"/>
      <c r="F152" s="169" t="s">
        <v>2841</v>
      </c>
      <c r="G152" s="170"/>
      <c r="H152" s="170"/>
      <c r="I152" s="171"/>
      <c r="J152" s="171"/>
      <c r="K152" s="170"/>
      <c r="L152" s="171"/>
      <c r="M152" s="171"/>
      <c r="N152" s="171"/>
      <c r="O152" s="171"/>
      <c r="P152" s="172"/>
      <c r="Q152" s="179"/>
    </row>
    <row r="153" spans="1:17" ht="18" customHeight="1">
      <c r="A153" s="61"/>
      <c r="B153" s="68"/>
      <c r="D153" s="173"/>
      <c r="E153" s="167" t="s">
        <v>3457</v>
      </c>
      <c r="F153" s="181" t="s">
        <v>3420</v>
      </c>
      <c r="G153" s="167"/>
      <c r="H153" s="240" t="str">
        <f>IF(Пассив!H31="(","(","")</f>
        <v/>
      </c>
      <c r="I153" s="225">
        <f>Пассив!I31</f>
        <v>0</v>
      </c>
      <c r="J153" s="241" t="str">
        <f>IF(H153="(",")","")</f>
        <v/>
      </c>
      <c r="K153" s="240" t="str">
        <f>IF(Пассив!K31="(","(","")</f>
        <v/>
      </c>
      <c r="L153" s="225">
        <f>Пассив!L31</f>
        <v>0</v>
      </c>
      <c r="M153" s="241" t="str">
        <f>IF(K153="(",")","")</f>
        <v/>
      </c>
      <c r="N153" s="240" t="str">
        <f>IF(Пассив!N31="(","(","")</f>
        <v/>
      </c>
      <c r="O153" s="225">
        <f>Пассив!O31</f>
        <v>0</v>
      </c>
      <c r="P153" s="267" t="str">
        <f>IF(N153="(",")","")</f>
        <v/>
      </c>
      <c r="Q153" s="179"/>
    </row>
    <row r="154" spans="1:17" ht="18" customHeight="1">
      <c r="A154" s="61"/>
      <c r="B154" s="68"/>
      <c r="D154" s="173"/>
      <c r="E154" s="167" t="s">
        <v>3458</v>
      </c>
      <c r="F154" s="182"/>
      <c r="G154" s="167" t="s">
        <v>3366</v>
      </c>
      <c r="H154" s="235"/>
      <c r="I154" s="236"/>
      <c r="J154" s="168"/>
      <c r="K154" s="235"/>
      <c r="L154" s="236"/>
      <c r="M154" s="168"/>
      <c r="N154" s="235"/>
      <c r="O154" s="236"/>
      <c r="P154" s="268"/>
      <c r="Q154" s="179"/>
    </row>
    <row r="155" spans="1:17" ht="20.25" customHeight="1">
      <c r="A155" s="61"/>
      <c r="B155" s="68"/>
      <c r="D155" s="173"/>
      <c r="E155" s="275"/>
      <c r="F155" s="169" t="s">
        <v>2841</v>
      </c>
      <c r="G155" s="170"/>
      <c r="H155" s="170"/>
      <c r="I155" s="171"/>
      <c r="J155" s="171"/>
      <c r="K155" s="170"/>
      <c r="L155" s="171"/>
      <c r="M155" s="171"/>
      <c r="N155" s="171"/>
      <c r="O155" s="171"/>
      <c r="P155" s="172"/>
      <c r="Q155" s="179"/>
    </row>
    <row r="156" spans="1:17" ht="20.25" customHeight="1">
      <c r="A156" s="61"/>
      <c r="B156" s="68"/>
      <c r="D156" s="173"/>
      <c r="E156" s="167" t="s">
        <v>3459</v>
      </c>
      <c r="F156" s="326" t="s">
        <v>3431</v>
      </c>
      <c r="G156" s="327"/>
      <c r="H156" s="233" t="str">
        <f ca="1">IF((SUMIF(OFFSET(SUM_1545_1,0,-1),"",SUM_1545_1)-SUMIF(OFFSET(SUM_1545_1,0,-1),"(",SUM_1545_1))&lt;0,"(","")</f>
        <v/>
      </c>
      <c r="I156" s="225">
        <f ca="1">ABS(SUMIF(OFFSET(SUM_1545_1,0,-1),"",SUM_1545_1)-SUMIF(OFFSET(SUM_1545_1,0,-1),"(",SUM_1545_1))</f>
        <v>0</v>
      </c>
      <c r="J156" s="241" t="str">
        <f ca="1">IF(H156="(",")","")</f>
        <v/>
      </c>
      <c r="K156" s="233" t="str">
        <f ca="1">IF((SUMIF(OFFSET(SUM_1545_2,0,-1),"",SUM_1545_2)-SUMIF(OFFSET(SUM_1545_2,0,-1),"(",SUM_1545_2))&lt;0,"(","")</f>
        <v/>
      </c>
      <c r="L156" s="225">
        <f ca="1">ABS(SUMIF(OFFSET(SUM_1545_2,0,-1),"",SUM_1545_2)-SUMIF(OFFSET(SUM_1545_2,0,-1),"(",SUM_1545_2))</f>
        <v>0</v>
      </c>
      <c r="M156" s="241" t="str">
        <f ca="1">IF(K156="(",")","")</f>
        <v/>
      </c>
      <c r="N156" s="233" t="str">
        <f ca="1">IF((SUMIF(OFFSET(SUM_1545_3,0,-1),"",SUM_1545_3)-SUMIF(OFFSET(SUM_1545_3,0,-1),"(",SUM_1545_3))&lt;0,"(","")</f>
        <v/>
      </c>
      <c r="O156" s="225">
        <f ca="1">ABS(SUMIF(OFFSET(SUM_1545_3,0,-1),"",SUM_1545_3)-SUMIF(OFFSET(SUM_1545_3,0,-1),"(",SUM_1545_3))</f>
        <v>0</v>
      </c>
      <c r="P156" s="267" t="str">
        <f ca="1">IF(N156="(",")","")</f>
        <v/>
      </c>
      <c r="Q156" s="179"/>
    </row>
    <row r="157" spans="1:17" ht="18" customHeight="1">
      <c r="A157" s="61"/>
      <c r="B157" s="68"/>
      <c r="D157" s="173"/>
      <c r="E157" s="167" t="s">
        <v>3460</v>
      </c>
      <c r="F157" s="182"/>
      <c r="G157" s="327">
        <v>15451</v>
      </c>
      <c r="H157" s="235"/>
      <c r="I157" s="236"/>
      <c r="J157" s="168"/>
      <c r="K157" s="235"/>
      <c r="L157" s="236"/>
      <c r="M157" s="168"/>
      <c r="N157" s="235"/>
      <c r="O157" s="236"/>
      <c r="P157" s="268"/>
      <c r="Q157" s="179"/>
    </row>
    <row r="158" spans="1:17" ht="18" customHeight="1">
      <c r="A158" s="61"/>
      <c r="B158" s="68"/>
      <c r="D158" s="173"/>
      <c r="E158" s="167" t="s">
        <v>3461</v>
      </c>
      <c r="F158" s="182"/>
      <c r="G158" s="327">
        <v>15452</v>
      </c>
      <c r="H158" s="235"/>
      <c r="I158" s="236"/>
      <c r="J158" s="168"/>
      <c r="K158" s="235"/>
      <c r="L158" s="236"/>
      <c r="M158" s="168"/>
      <c r="N158" s="235"/>
      <c r="O158" s="236"/>
      <c r="P158" s="268"/>
      <c r="Q158" s="179"/>
    </row>
    <row r="159" spans="1:17" ht="20.25" customHeight="1">
      <c r="A159" s="61"/>
      <c r="B159" s="68"/>
      <c r="D159" s="173"/>
      <c r="E159" s="275"/>
      <c r="F159" s="169" t="s">
        <v>2841</v>
      </c>
      <c r="G159" s="328"/>
      <c r="H159" s="170"/>
      <c r="I159" s="171"/>
      <c r="J159" s="171"/>
      <c r="K159" s="170"/>
      <c r="L159" s="171"/>
      <c r="M159" s="171"/>
      <c r="N159" s="171"/>
      <c r="O159" s="171"/>
      <c r="P159" s="172"/>
      <c r="Q159" s="179"/>
    </row>
    <row r="160" spans="1:17" ht="18" customHeight="1">
      <c r="A160" s="61"/>
      <c r="B160" s="68"/>
      <c r="D160" s="173"/>
      <c r="E160" s="167" t="s">
        <v>3462</v>
      </c>
      <c r="F160" s="181" t="s">
        <v>3377</v>
      </c>
      <c r="G160" s="167"/>
      <c r="H160" s="240" t="str">
        <f>IF(Пассив!H32="(","(","")</f>
        <v/>
      </c>
      <c r="I160" s="225">
        <f>Пассив!I32</f>
        <v>0</v>
      </c>
      <c r="J160" s="241" t="str">
        <f>IF(H160="(",")","")</f>
        <v/>
      </c>
      <c r="K160" s="240" t="str">
        <f>IF(Пассив!K32="(","(","")</f>
        <v/>
      </c>
      <c r="L160" s="225">
        <f>Пассив!L32</f>
        <v>0</v>
      </c>
      <c r="M160" s="241" t="str">
        <f>IF(K160="(",")","")</f>
        <v/>
      </c>
      <c r="N160" s="240" t="str">
        <f>IF(Пассив!N32="(","(","")</f>
        <v/>
      </c>
      <c r="O160" s="225">
        <f>Пассив!O32</f>
        <v>0</v>
      </c>
      <c r="P160" s="267" t="str">
        <f>IF(N160="(",")","")</f>
        <v/>
      </c>
      <c r="Q160" s="179"/>
    </row>
    <row r="161" spans="1:17" ht="18" customHeight="1">
      <c r="A161" s="61"/>
      <c r="B161" s="68"/>
      <c r="D161" s="173"/>
      <c r="E161" s="167" t="s">
        <v>3463</v>
      </c>
      <c r="F161" s="182"/>
      <c r="G161" s="167" t="s">
        <v>3367</v>
      </c>
      <c r="H161" s="235"/>
      <c r="I161" s="236"/>
      <c r="J161" s="168"/>
      <c r="K161" s="235"/>
      <c r="L161" s="236"/>
      <c r="M161" s="168"/>
      <c r="N161" s="235"/>
      <c r="O161" s="236"/>
      <c r="P161" s="268"/>
      <c r="Q161" s="179"/>
    </row>
    <row r="162" spans="1:17" ht="20.25" customHeight="1" thickBot="1">
      <c r="A162" s="61"/>
      <c r="B162" s="68"/>
      <c r="D162" s="173"/>
      <c r="E162" s="276"/>
      <c r="F162" s="264" t="s">
        <v>2841</v>
      </c>
      <c r="G162" s="265"/>
      <c r="H162" s="265"/>
      <c r="I162" s="266"/>
      <c r="J162" s="266"/>
      <c r="K162" s="265"/>
      <c r="L162" s="266"/>
      <c r="M162" s="266"/>
      <c r="N162" s="266"/>
      <c r="O162" s="266"/>
      <c r="P162" s="269"/>
      <c r="Q162" s="179"/>
    </row>
    <row r="163" spans="1:17" ht="12" thickBot="1">
      <c r="D163" s="176"/>
      <c r="E163" s="332"/>
      <c r="F163" s="332"/>
      <c r="G163" s="332"/>
      <c r="H163" s="332"/>
      <c r="I163" s="332"/>
      <c r="J163" s="332"/>
      <c r="K163" s="332"/>
      <c r="L163" s="332"/>
      <c r="M163" s="332"/>
      <c r="N163" s="332"/>
      <c r="O163" s="332"/>
      <c r="P163" s="332"/>
      <c r="Q163" s="180"/>
    </row>
  </sheetData>
  <sheetProtection password="FA9C" sheet="1" scenarios="1" formatColumns="0" formatRows="0"/>
  <mergeCells count="7">
    <mergeCell ref="D8:Q8"/>
    <mergeCell ref="H11:J11"/>
    <mergeCell ref="N11:P11"/>
    <mergeCell ref="H12:J12"/>
    <mergeCell ref="N12:P12"/>
    <mergeCell ref="K11:M11"/>
    <mergeCell ref="K12:M12"/>
  </mergeCells>
  <phoneticPr fontId="16" type="noConversion"/>
  <dataValidations count="6">
    <dataValidation type="decimal" allowBlank="1" showInputMessage="1" showErrorMessage="1" sqref="L162:P162 I162:J162 I155:J155 I152:J152 L152:P152 L149:P149 I149:J149 I140:J140 L140:P140 L137:P137 I137:J137 L155:P155 L159:P159 I159:J159 I130:J130 L119:P119 L115:P115 L100:P100 I97:J97 I86:J86 I134:J134 I94:J94 L94:P94 L91:P91 I91:J91 I126:J126 I119:J119 L123:P123 I123:J123 I100:J100 I115:J115 L111:P111 I111:J111 I107:J107 L107:P107 L103:P103 I103:J103 L86:P86 L97:P97 L130:P130 L134:P134 L126:P126 I82:J82 I78:J78 L78:P78 L82:P82 I21:J21 I17:J17 L17:P17 L21:P21 L51:P51 I47:J47 L38:P38 L44:P44 L56:P56 L34:P34 I34:J34 I56:J56 L47:P47 I44:J44 I38:J38 I73:J73 L66:P66 I66:J66 I63:J63 L63:P63 L73:P73 I51:J51 I25:J25 L25:P25 L29:P29 I29:J29">
      <formula1>0</formula1>
      <formula2>9.99999999999999E+22</formula2>
    </dataValidation>
    <dataValidation type="decimal" allowBlank="1" showInputMessage="1" showErrorMessage="1" sqref="L160 I160 O160 L153 I153 O153 L150 I150 O150 L141 I141 O141 L138 I138 O138 L95 I95 O95 L92 I92 O92 L87 I87 O87 I127 O127 O124 I124 L124 O120 I120 L120 O112 I112 L112 O108 I108 L108 O104 I104 L104 O101 I101 L101 O135 I135 L135 L127 L13 I13 O13 L79 I79 O79 O18 I18 L18 L30 I30 O30 L52 I52 L39 I39 L35 I35 L45 I45 O52 O39 O35 O45 L57 I57 O57 O74 I74 L74 O67 I67 L67 O64 I64 L64 L22 I22 O22 L26 I26 O26">
      <formula1>-9.99999999999999E+40</formula1>
      <formula2>9.99999999999999E+22</formula2>
    </dataValidation>
    <dataValidation allowBlank="1" showInputMessage="1" sqref="F142:F148 F154 F151 F161 F139 F157:F158 F136 F117:F118 F105:F106 F132:F133 F88:F90 F93 F96 F121:F122 F113:F114 F109:F110 F99 F102 F125 F128:F129 F84:F85 F65 F80:F81 F14:F16 F75:F77 F19:F20 F31:F33 F49:F50 F46 F36:F37 F53:F55 F58:F62 F40:F43 F68:F72 F23:F24 F27:F28"/>
    <dataValidation type="whole" allowBlank="1" showInputMessage="1" showErrorMessage="1" errorTitle="Внимание" error="Допускается ввод только целых не отрицательных чисел!" prompt="Если Вам необходимо указать отрицательное значение, то в ячейке слева поставьте '('" sqref="I142:I148 L161 O161 I154 L154 O154 I151 L151 O151 I161 L142:L148 O142:O148 I139 L139 O139 O157:O158 I157:I158 L157:L158 I136 L117:L118 I117:I118 O117:O118 O105:O106 O99 I99 L132:L133 I132:I133 O132:O133 I96 L93 O93 O88:O90 I88:I90 L88:L90 I93 O96 L96 O128:O129 O125 L125 I125 O121:O122 L121:L122 I121:I122 O113:O114 L113:L114 I113:I114 O109:O110 L109:L110 I109:I110 L99 L105:L106 I105:I106 L102 I102 O102 L128:L129 O136 L136 I128:I129 O84:O85 L14:L16 O14:O16 I58:I62 L80:L81 O80:O81 I80:I81 I14:I16 I84:I85 L84:L85 L75:L77 I19:I20 L19:L20 O19:O20 O31:O33 I31:I33 L31:L33 L49:L50 I49:I50 O49:O50 O40:O43 I46 O46 I40:I43 I36:I37 O53:O55 I53:I55 O36:O37 L58:L62 L46 L40:L43 L36:L37 L53:L55 O58:O62 I75:I77 O75:O77 L68:L72 I68:I72 O68:O72 L65 O65 I65 O23:O24 L23:L24 I23:I24 L27:L28 I27:I28 O27:O28">
      <formula1>0</formula1>
      <formula2>9.99999999999999E+23</formula2>
    </dataValidation>
    <dataValidation type="list" allowBlank="1" showDropDown="1" showInputMessage="1" showErrorMessage="1" errorTitle="Внимание" error="Возможен ввод только символа '('!" sqref="N142:N148 K161 H161 N154 K154 H154 N151 K151 H151 N161 K142:K148 H142:H148 N139 K139 H139 H157:H158 N157:N158 K157:K158 N136 K117:K118 N117:N118 H117:H118 H105:H106 N99 K99 K132:K133 N132:N133 H132:H133 H93 H88:H90 N88:N90 K88:K90 N93 K93 H128:H129 H125 K125 N125 H121:H122 K121:K122 N121:N122 H113:H114 K113:K114 N113:N114 H109:H110 K109:K110 N109:N110 H99 K105:K106 N105:N106 K102 N102 H102 K128:K129 H136 K136 N128:N129 H84:H85 K14:K16 H14:H16 N65 K80:K81 H80:H81 N80:N81 N14:N16 N84:N85 K84:K85 K75:K77 N19:N20 K19:K20 H19:H20 H31:H33 N31:N33 K31:K33 K49:K50 N49:N50 H49:H50 N58:N62 H40:H43 N46 H46 N40:N43 N36:N37 H53:H55 N53:N55 H36:H37 K58:K62 K40:K43 K46 K53:K55 K36:K37 H58:H62 N75:N77 H75:H77 K68:K72 N68:N72 H68:H72 K65 H65 H23:H24 K23:K24 N23:N24 K27:K28 N27:N28 H27:H28">
      <formula1>"("</formula1>
    </dataValidation>
    <dataValidation type="textLength" operator="lessThanOrEqual" allowBlank="1" showInputMessage="1" showErrorMessage="1" errorTitle="Ошибка" error="Допускается ввод не более 900 символов!" sqref="G143:G148">
      <formula1>900</formula1>
    </dataValidation>
  </dataValidations>
  <hyperlinks>
    <hyperlink ref="F17" location="'Расшифровка показателей'!A1" tooltip="Добавить строку" display="Добавить строку"/>
    <hyperlink ref="F21" location="'Расшифровка показателей'!A1" tooltip="Добавить строку" display="Добавить строку"/>
    <hyperlink ref="F34" location="'Расшифровка показателей'!A1" tooltip="Добавить строку" display="Добавить строку"/>
    <hyperlink ref="F38" location="'Расшифровка показателей'!A1" tooltip="Добавить строку" display="Добавить строку"/>
    <hyperlink ref="F44" location="'Расшифровка показателей'!A1" tooltip="Добавить строку" display="Добавить строку"/>
    <hyperlink ref="F47" location="'Расшифровка показателей'!A1" tooltip="Добавить строку" display="Добавить строку"/>
    <hyperlink ref="F63" location="'Расшифровка показателей'!A1" tooltip="Добавить строку" display="Добавить строку"/>
    <hyperlink ref="F56" location="'Расшифровка показателей'!A1" tooltip="Добавить строку" display="Добавить строку"/>
    <hyperlink ref="F66" location="'Расшифровка показателей'!A1" tooltip="Добавить строку" display="Добавить строку"/>
    <hyperlink ref="F73" location="'Расшифровка показателей'!A1" tooltip="Добавить строку" display="Добавить строку"/>
    <hyperlink ref="F78" location="'Расшифровка показателей'!A1" tooltip="Добавить строку" display="Добавить строку"/>
    <hyperlink ref="F82" location="'Расшифровка показателей'!A1" tooltip="Добавить строку" display="Добавить строку"/>
    <hyperlink ref="F91" location="'Расшифровка показателей'!A1" tooltip="Добавить строку" display="Добавить строку"/>
    <hyperlink ref="F94" location="'Расшифровка показателей'!A1" tooltip="Добавить строку" display="Добавить строку"/>
    <hyperlink ref="F97" location="'Расшифровка показателей'!A1" tooltip="Добавить строку" display="Добавить строку"/>
    <hyperlink ref="F103" location="'Расшифровка показателей'!A1" tooltip="Добавить строку" display="Добавить строку"/>
    <hyperlink ref="F107" location="'Расшифровка показателей'!A1" tooltip="Добавить строку" display="Добавить строку"/>
    <hyperlink ref="F111" location="'Расшифровка показателей'!A1" tooltip="Добавить строку" display="Добавить строку"/>
    <hyperlink ref="F115" location="'Расшифровка показателей'!A1" tooltip="Добавить строку" display="Добавить строку"/>
    <hyperlink ref="F123" location="'Расшифровка показателей'!A1" tooltip="Добавить строку" display="Добавить строку"/>
    <hyperlink ref="F126" location="'Расшифровка показателей'!A1" tooltip="Добавить строку" display="Добавить строку"/>
    <hyperlink ref="F130" location="'Расшифровка показателей'!A1" tooltip="Добавить строку" display="Добавить строку"/>
    <hyperlink ref="F137" location="'Расшифровка показателей'!A1" tooltip="Добавить строку" display="Добавить строку"/>
    <hyperlink ref="F140" location="'Расшифровка показателей'!A1" tooltip="Добавить строку" display="Добавить строку"/>
    <hyperlink ref="F149" location="'Расшифровка показателей'!A1" tooltip="Добавить строку" display="Добавить строку"/>
    <hyperlink ref="F152" location="'Расшифровка показателей'!A1" tooltip="Добавить строку" display="Добавить строку"/>
    <hyperlink ref="F155" location="'Расшифровка показателей'!A1" tooltip="Добавить строку" display="Добавить строку"/>
    <hyperlink ref="F162" location="'Расшифровка показателей'!A1" tooltip="Добавить строку" display="Добавить строку"/>
    <hyperlink ref="F51" location="'Расшифровка показателей'!A1" tooltip="Добавить строку" display="Добавить строку"/>
    <hyperlink ref="F86" location="'Расшифровка показателей'!A1" tooltip="Добавить строку" display="Добавить строку"/>
    <hyperlink ref="F100" location="'Расшифровка показателей'!A1" tooltip="Добавить строку" display="Добавить строку"/>
    <hyperlink ref="F119" location="'Расшифровка показателей'!A1" tooltip="Добавить строку" display="Добавить строку"/>
    <hyperlink ref="F134" location="'Расшифровка показателей'!A1" tooltip="Добавить строку" display="Добавить строку"/>
    <hyperlink ref="F159" location="'Расшифровка показателей'!A1" tooltip="Добавить строку" display="Добавить строку"/>
    <hyperlink ref="F25" location="'Расшифровка показателей'!A1" tooltip="Добавить строку" display="Добавить строку"/>
    <hyperlink ref="F29" location="'Расшифровка показателей'!A1" tooltip="Добавить строку" display="Добавить строку"/>
  </hyperlinks>
  <printOptions horizontalCentered="1"/>
  <pageMargins left="0.24000000000000002" right="0.24000000000000002" top="0.24000000000000002" bottom="0.24000000000000002" header="0.24000000000000002" footer="0.24000000000000002"/>
  <pageSetup paperSize="9" scale="72"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Main05" enableFormatConditionsCalculation="0">
    <tabColor indexed="31"/>
  </sheetPr>
  <dimension ref="A1:F12"/>
  <sheetViews>
    <sheetView showGridLines="0" topLeftCell="C6" zoomScaleNormal="100" workbookViewId="0">
      <selection sqref="A1:IV65536"/>
    </sheetView>
  </sheetViews>
  <sheetFormatPr defaultRowHeight="11.25"/>
  <cols>
    <col min="1" max="1" width="37.140625" style="63" hidden="1" customWidth="1"/>
    <col min="2" max="2" width="7.7109375" style="63" hidden="1" customWidth="1"/>
    <col min="3" max="3" width="2.140625" style="63" customWidth="1"/>
    <col min="4" max="4" width="3.5703125" style="56" customWidth="1"/>
    <col min="5" max="5" width="125.5703125" style="56" customWidth="1"/>
    <col min="6" max="6" width="3.5703125" style="56" customWidth="1"/>
    <col min="7" max="7" width="5.28515625" style="56" customWidth="1"/>
    <col min="8" max="16384" width="9.140625" style="56"/>
  </cols>
  <sheetData>
    <row r="1" spans="1:6" hidden="1"/>
    <row r="2" spans="1:6" hidden="1">
      <c r="A2" s="63" t="s">
        <v>3131</v>
      </c>
      <c r="B2" s="64"/>
    </row>
    <row r="3" spans="1:6" hidden="1"/>
    <row r="4" spans="1:6" hidden="1"/>
    <row r="5" spans="1:6" hidden="1">
      <c r="B5" s="64"/>
    </row>
    <row r="7" spans="1:6">
      <c r="A7" s="55"/>
      <c r="B7" s="57"/>
      <c r="C7" s="55"/>
      <c r="D7" s="58"/>
      <c r="E7" s="58"/>
      <c r="F7" s="58"/>
    </row>
    <row r="8" spans="1:6" ht="20.25" customHeight="1" thickBot="1">
      <c r="A8" s="55"/>
      <c r="B8" s="55"/>
      <c r="C8" s="55"/>
      <c r="D8" s="454" t="s">
        <v>2843</v>
      </c>
      <c r="E8" s="455"/>
      <c r="F8" s="456"/>
    </row>
    <row r="9" spans="1:6" ht="20.25" customHeight="1">
      <c r="A9" s="55"/>
      <c r="B9" s="55"/>
      <c r="C9" s="55"/>
      <c r="D9" s="58"/>
      <c r="E9" s="58"/>
      <c r="F9" s="58"/>
    </row>
    <row r="10" spans="1:6" ht="20.25" customHeight="1">
      <c r="A10" s="55"/>
      <c r="B10" s="55"/>
      <c r="C10" s="55"/>
      <c r="D10" s="174"/>
      <c r="E10" s="175"/>
      <c r="F10" s="183"/>
    </row>
    <row r="11" spans="1:6" ht="12" thickBot="1">
      <c r="D11" s="173"/>
      <c r="E11" s="184"/>
      <c r="F11" s="179"/>
    </row>
    <row r="12" spans="1:6" ht="20.25" customHeight="1" thickBot="1">
      <c r="D12" s="176"/>
      <c r="E12" s="177"/>
      <c r="F12" s="180"/>
    </row>
  </sheetData>
  <sheetProtection password="FA9C" sheet="1" objects="1" scenarios="1" formatColumns="0" formatRows="0"/>
  <mergeCells count="1">
    <mergeCell ref="D8:F8"/>
  </mergeCells>
  <phoneticPr fontId="16" type="noConversion"/>
  <hyperlinks>
    <hyperlink ref="F32" location="Справка!A1" tooltip="Кликните по гиперссылке, чтобы добавить строку" display="Добавить строку "/>
    <hyperlink ref="F38" location="Справка!A1" tooltip="Кликните по гиперссылке, чтобы добавить строку" display="Добавить строку "/>
    <hyperlink ref="F44" location="Справка!A1" tooltip="Кликните по гиперссылке, чтобы добавить строку" display="Добавить строку "/>
    <hyperlink ref="F50" location="Справка!A1" tooltip="Кликните по гиперссылке, чтобы добавить строку" display="Добавить строку "/>
    <hyperlink ref="F56" location="Справка!A1" tooltip="Кликните по гиперссылке, чтобы добавить строку" display="Добавить строку "/>
    <hyperlink ref="F62" location="Справка!A1" tooltip="Кликните по гиперссылке, чтобы добавить строку" display="Добавить строку "/>
    <hyperlink ref="F68" location="Справка!A1" tooltip="Кликните по гиперссылке, чтобы добавить строку" display="Добавить строку "/>
  </hyperlink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247</vt:i4>
      </vt:variant>
    </vt:vector>
  </HeadingPairs>
  <TitlesOfParts>
    <vt:vector size="255" baseType="lpstr">
      <vt:lpstr>Инструкция</vt:lpstr>
      <vt:lpstr>Обновление</vt:lpstr>
      <vt:lpstr>Титульный</vt:lpstr>
      <vt:lpstr>Актив</vt:lpstr>
      <vt:lpstr>Пассив</vt:lpstr>
      <vt:lpstr>Расшифровка показателей</vt:lpstr>
      <vt:lpstr>Комментарии</vt:lpstr>
      <vt:lpstr>Проверка</vt:lpstr>
      <vt:lpstr>active_part1_2011</vt:lpstr>
      <vt:lpstr>active_part1_2012</vt:lpstr>
      <vt:lpstr>activity</vt:lpstr>
      <vt:lpstr>add_HELP_range</vt:lpstr>
      <vt:lpstr>add_HELP_range_2</vt:lpstr>
      <vt:lpstr>add_own_shares</vt:lpstr>
      <vt:lpstr>changeColor_1110</vt:lpstr>
      <vt:lpstr>changeColor_1120</vt:lpstr>
      <vt:lpstr>changeColor_1130</vt:lpstr>
      <vt:lpstr>changeColor_1140</vt:lpstr>
      <vt:lpstr>changeColor_1150</vt:lpstr>
      <vt:lpstr>changeColor_1160</vt:lpstr>
      <vt:lpstr>changeColor_1170</vt:lpstr>
      <vt:lpstr>changeColor_1180</vt:lpstr>
      <vt:lpstr>changeColor_1190</vt:lpstr>
      <vt:lpstr>changeColor_1210</vt:lpstr>
      <vt:lpstr>changeColor_1220</vt:lpstr>
      <vt:lpstr>changeColor_1230</vt:lpstr>
      <vt:lpstr>changeColor_1240</vt:lpstr>
      <vt:lpstr>changeColor_1250</vt:lpstr>
      <vt:lpstr>changeColor_1260</vt:lpstr>
      <vt:lpstr>changeColor_1310</vt:lpstr>
      <vt:lpstr>changeColor_1320</vt:lpstr>
      <vt:lpstr>changeColor_1340</vt:lpstr>
      <vt:lpstr>changeColor_1350</vt:lpstr>
      <vt:lpstr>changeColor_1360</vt:lpstr>
      <vt:lpstr>changeColor_1370</vt:lpstr>
      <vt:lpstr>changeColor_1410</vt:lpstr>
      <vt:lpstr>changeColor_1420</vt:lpstr>
      <vt:lpstr>changeColor_1430</vt:lpstr>
      <vt:lpstr>changeColor_1450</vt:lpstr>
      <vt:lpstr>changeColor_1510</vt:lpstr>
      <vt:lpstr>changeColor_1520</vt:lpstr>
      <vt:lpstr>changeColor_1530</vt:lpstr>
      <vt:lpstr>changeColor_1540</vt:lpstr>
      <vt:lpstr>changeColor_1550</vt:lpstr>
      <vt:lpstr>checkCell_1</vt:lpstr>
      <vt:lpstr>checkCell_2</vt:lpstr>
      <vt:lpstr>checkCell_3</vt:lpstr>
      <vt:lpstr>checkCell_4</vt:lpstr>
      <vt:lpstr>checkCell_5</vt:lpstr>
      <vt:lpstr>code</vt:lpstr>
      <vt:lpstr>date_approval</vt:lpstr>
      <vt:lpstr>DAY</vt:lpstr>
      <vt:lpstr>edit_year_dec_1</vt:lpstr>
      <vt:lpstr>edit_year_dec_2</vt:lpstr>
      <vt:lpstr>fil</vt:lpstr>
      <vt:lpstr>fil_flag</vt:lpstr>
      <vt:lpstr>flagParenthesis_1</vt:lpstr>
      <vt:lpstr>flagParenthesis_3</vt:lpstr>
      <vt:lpstr>flagParenthesis_Active_1</vt:lpstr>
      <vt:lpstr>flagParenthesis_Active_2</vt:lpstr>
      <vt:lpstr>flagParenthesis_Active_3</vt:lpstr>
      <vt:lpstr>flagParenthesis_Indicators_1</vt:lpstr>
      <vt:lpstr>flagParenthesis_Indicators_2</vt:lpstr>
      <vt:lpstr>flagParenthesis_Indicators_3</vt:lpstr>
      <vt:lpstr>flagParenthesis_Passive_1</vt:lpstr>
      <vt:lpstr>flagParenthesis_Passive_2</vt:lpstr>
      <vt:lpstr>flagParenthesis_Passive_3</vt:lpstr>
      <vt:lpstr>FS</vt:lpstr>
      <vt:lpstr>god</vt:lpstr>
      <vt:lpstr>inn</vt:lpstr>
      <vt:lpstr>itogoActiveEnd</vt:lpstr>
      <vt:lpstr>itogoActiveEnd0</vt:lpstr>
      <vt:lpstr>itogoActiveStart</vt:lpstr>
      <vt:lpstr>itogoPassiveEnd</vt:lpstr>
      <vt:lpstr>itogoPassiveEnd0</vt:lpstr>
      <vt:lpstr>itogoPassiveStart</vt:lpstr>
      <vt:lpstr>kpp</vt:lpstr>
      <vt:lpstr>kvartal</vt:lpstr>
      <vt:lpstr>LastUpdateDate_MO</vt:lpstr>
      <vt:lpstr>LastUpdateDate_ReestrOrg</vt:lpstr>
      <vt:lpstr>LINE_1100</vt:lpstr>
      <vt:lpstr>LINE_1100_1</vt:lpstr>
      <vt:lpstr>LINE_1100_2</vt:lpstr>
      <vt:lpstr>LINE_1100_3</vt:lpstr>
      <vt:lpstr>LINE_1200</vt:lpstr>
      <vt:lpstr>LINE_1200_1</vt:lpstr>
      <vt:lpstr>LINE_1200_2</vt:lpstr>
      <vt:lpstr>LINE_1200_3</vt:lpstr>
      <vt:lpstr>LINE_1300</vt:lpstr>
      <vt:lpstr>LINE_1300_1</vt:lpstr>
      <vt:lpstr>LINE_1300_2</vt:lpstr>
      <vt:lpstr>LINE_1300_3</vt:lpstr>
      <vt:lpstr>LINE_1400</vt:lpstr>
      <vt:lpstr>LINE_1400_1</vt:lpstr>
      <vt:lpstr>LINE_1400_2</vt:lpstr>
      <vt:lpstr>LINE_1400_3</vt:lpstr>
      <vt:lpstr>LINE_1500</vt:lpstr>
      <vt:lpstr>LINE_1500_1</vt:lpstr>
      <vt:lpstr>LINE_1500_2</vt:lpstr>
      <vt:lpstr>LINE_1500_3</vt:lpstr>
      <vt:lpstr>LINE_1600</vt:lpstr>
      <vt:lpstr>LINE_1600_1</vt:lpstr>
      <vt:lpstr>LINE_1600_2</vt:lpstr>
      <vt:lpstr>LINE_1600_3</vt:lpstr>
      <vt:lpstr>LINE_1700</vt:lpstr>
      <vt:lpstr>LINE_1700_1</vt:lpstr>
      <vt:lpstr>LINE_1700_2</vt:lpstr>
      <vt:lpstr>LINE_1700_3</vt:lpstr>
      <vt:lpstr>LINE_YELLOW</vt:lpstr>
      <vt:lpstr>LINE_YELLOW_ALL</vt:lpstr>
      <vt:lpstr>LIST_MR_MO_OKTMO</vt:lpstr>
      <vt:lpstr>LIST_ORG_STAT</vt:lpstr>
      <vt:lpstr>logic</vt:lpstr>
      <vt:lpstr>mo</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MO_LIST_25</vt:lpstr>
      <vt:lpstr>MO_LIST_26</vt:lpstr>
      <vt:lpstr>MO_LIST_27</vt:lpstr>
      <vt:lpstr>MO_LIST_28</vt:lpstr>
      <vt:lpstr>MO_LIST_29</vt:lpstr>
      <vt:lpstr>MO_LIST_3</vt:lpstr>
      <vt:lpstr>MO_LIST_30</vt:lpstr>
      <vt:lpstr>MO_LIST_31</vt:lpstr>
      <vt:lpstr>MO_LIST_32</vt:lpstr>
      <vt:lpstr>MO_LIST_33</vt:lpstr>
      <vt:lpstr>MO_LIST_34</vt:lpstr>
      <vt:lpstr>MO_LIST_35</vt:lpstr>
      <vt:lpstr>MO_LIST_36</vt:lpstr>
      <vt:lpstr>MO_LIST_37</vt:lpstr>
      <vt:lpstr>MO_LIST_38</vt:lpstr>
      <vt:lpstr>MO_LIST_39</vt:lpstr>
      <vt:lpstr>MO_LIST_4</vt:lpstr>
      <vt:lpstr>MO_LIST_40</vt:lpstr>
      <vt:lpstr>MO_LIST_41</vt:lpstr>
      <vt:lpstr>MO_LIST_42</vt:lpstr>
      <vt:lpstr>MO_LIST_43</vt:lpstr>
      <vt:lpstr>MO_LIST_44</vt:lpstr>
      <vt:lpstr>MO_LIST_45</vt:lpstr>
      <vt:lpstr>MO_LIST_46</vt:lpstr>
      <vt:lpstr>MO_LIST_47</vt:lpstr>
      <vt:lpstr>MO_LIST_48</vt:lpstr>
      <vt:lpstr>MO_LIST_49</vt:lpstr>
      <vt:lpstr>MO_LIST_5</vt:lpstr>
      <vt:lpstr>MO_LIST_50</vt:lpstr>
      <vt:lpstr>MO_LIST_51</vt:lpstr>
      <vt:lpstr>MO_LIST_52</vt:lpstr>
      <vt:lpstr>MO_LIST_53</vt:lpstr>
      <vt:lpstr>MO_LIST_54</vt:lpstr>
      <vt:lpstr>MO_LIST_55</vt:lpstr>
      <vt:lpstr>MO_LIST_56</vt:lpstr>
      <vt:lpstr>MO_LIST_57</vt:lpstr>
      <vt:lpstr>MO_LIST_58</vt:lpstr>
      <vt:lpstr>MO_LIST_59</vt:lpstr>
      <vt:lpstr>MO_LIST_6</vt:lpstr>
      <vt:lpstr>MO_LIST_60</vt:lpstr>
      <vt:lpstr>MO_LIST_61</vt:lpstr>
      <vt:lpstr>MO_LIST_62</vt:lpstr>
      <vt:lpstr>MO_LIST_63</vt:lpstr>
      <vt:lpstr>MO_LIST_64</vt:lpstr>
      <vt:lpstr>MO_LIST_65</vt:lpstr>
      <vt:lpstr>MO_LIST_66</vt:lpstr>
      <vt:lpstr>MO_LIST_67</vt:lpstr>
      <vt:lpstr>MO_LIST_68</vt:lpstr>
      <vt:lpstr>MO_LIST_69</vt:lpstr>
      <vt:lpstr>MO_LIST_7</vt:lpstr>
      <vt:lpstr>MO_LIST_70</vt:lpstr>
      <vt:lpstr>MO_LIST_71</vt:lpstr>
      <vt:lpstr>MO_LIST_72</vt:lpstr>
      <vt:lpstr>MO_LIST_73</vt:lpstr>
      <vt:lpstr>MO_LIST_74</vt:lpstr>
      <vt:lpstr>MO_LIST_75</vt:lpstr>
      <vt:lpstr>MO_LIST_76</vt:lpstr>
      <vt:lpstr>MO_LIST_8</vt:lpstr>
      <vt:lpstr>MO_LIST_9</vt:lpstr>
      <vt:lpstr>money</vt:lpstr>
      <vt:lpstr>MONTH</vt:lpstr>
      <vt:lpstr>MONTH_CH</vt:lpstr>
      <vt:lpstr>mr</vt:lpstr>
      <vt:lpstr>MR_LIST</vt:lpstr>
      <vt:lpstr>MUNRAION</vt:lpstr>
      <vt:lpstr>okei</vt:lpstr>
      <vt:lpstr>oktmo</vt:lpstr>
      <vt:lpstr>OPF</vt:lpstr>
      <vt:lpstr>org</vt:lpstr>
      <vt:lpstr>org_operates</vt:lpstr>
      <vt:lpstr>OrgIsSmallBusiness</vt:lpstr>
      <vt:lpstr>Parenthesis_1</vt:lpstr>
      <vt:lpstr>Parenthesis_2</vt:lpstr>
      <vt:lpstr>prd2</vt:lpstr>
      <vt:lpstr>REESTR_FILTERED</vt:lpstr>
      <vt:lpstr>REGION</vt:lpstr>
      <vt:lpstr>region_name</vt:lpstr>
      <vt:lpstr>report_date</vt:lpstr>
      <vt:lpstr>responsible_FIO</vt:lpstr>
      <vt:lpstr>responsible_post</vt:lpstr>
      <vt:lpstr>selected_region</vt:lpstr>
      <vt:lpstr>SelectedRegion</vt:lpstr>
      <vt:lpstr>SelectedRegionColor</vt:lpstr>
      <vt:lpstr>SUM_1100_1</vt:lpstr>
      <vt:lpstr>SUM_1100_2</vt:lpstr>
      <vt:lpstr>SUM_1100_3</vt:lpstr>
      <vt:lpstr>SUM_1165_1</vt:lpstr>
      <vt:lpstr>SUM_1165_2</vt:lpstr>
      <vt:lpstr>SUM_1165_3</vt:lpstr>
      <vt:lpstr>SUM_1200_1</vt:lpstr>
      <vt:lpstr>SUM_1200_2</vt:lpstr>
      <vt:lpstr>SUM_1200_3</vt:lpstr>
      <vt:lpstr>SUM_1255_1</vt:lpstr>
      <vt:lpstr>SUM_1255_2</vt:lpstr>
      <vt:lpstr>SUM_1255_3</vt:lpstr>
      <vt:lpstr>SUM_1300_1</vt:lpstr>
      <vt:lpstr>SUM_1300_2</vt:lpstr>
      <vt:lpstr>SUM_1300_3</vt:lpstr>
      <vt:lpstr>SUM_1320_1</vt:lpstr>
      <vt:lpstr>SUM_1320_2</vt:lpstr>
      <vt:lpstr>SUM_1320_3</vt:lpstr>
      <vt:lpstr>SUM_1375_1</vt:lpstr>
      <vt:lpstr>SUM_1375_2</vt:lpstr>
      <vt:lpstr>SUM_1375_3</vt:lpstr>
      <vt:lpstr>SUM_1400_1</vt:lpstr>
      <vt:lpstr>SUM_1400_2</vt:lpstr>
      <vt:lpstr>SUM_1400_3</vt:lpstr>
      <vt:lpstr>SUM_1435_1</vt:lpstr>
      <vt:lpstr>SUM_1435_2</vt:lpstr>
      <vt:lpstr>SUM_1435_3</vt:lpstr>
      <vt:lpstr>SUM_1500_1</vt:lpstr>
      <vt:lpstr>SUM_1500_2</vt:lpstr>
      <vt:lpstr>SUM_1500_3</vt:lpstr>
      <vt:lpstr>SUM_1545_1</vt:lpstr>
      <vt:lpstr>SUM_1545_2</vt:lpstr>
      <vt:lpstr>SUM_1545_3</vt:lpstr>
      <vt:lpstr>unit</vt:lpstr>
      <vt:lpstr>valueSelectedRegion</vt:lpstr>
      <vt:lpstr>version</vt:lpstr>
      <vt:lpstr>WorkCountYear</vt:lpstr>
      <vt:lpstr>XML_MR_MO_OKTMO_LIST_TAG_NAMES</vt:lpstr>
      <vt:lpstr>XML_ORG_LIST_TAG_NAMES</vt:lpstr>
      <vt:lpstr>YEAR</vt:lpstr>
      <vt:lpstr>year_dec_1</vt:lpstr>
      <vt:lpstr>year_dec_2</vt:lpstr>
    </vt:vector>
  </TitlesOfParts>
  <Company>SMA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Бухгалтерский баланс</dc:title>
  <dc:subject>Бухгалтерский баланс</dc:subject>
  <dc:creator>--</dc:creator>
  <cp:keywords/>
  <dc:description/>
  <cp:lastModifiedBy>User</cp:lastModifiedBy>
  <cp:lastPrinted>2011-03-22T06:46:09Z</cp:lastPrinted>
  <dcterms:created xsi:type="dcterms:W3CDTF">2004-05-21T07:18:45Z</dcterms:created>
  <dcterms:modified xsi:type="dcterms:W3CDTF">2014-05-05T05:27:30Z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RMSEM">
    <vt:bool>true</vt:bool>
  </property>
  <property fmtid="{D5CDD505-2E9C-101B-9397-08002B2CF9AE}" pid="3" name="EditTemplate">
    <vt:bool>true</vt:bool>
  </property>
  <property fmtid="{D5CDD505-2E9C-101B-9397-08002B2CF9AE}" pid="4" name="Version">
    <vt:lpwstr>FORMA1.BUHG.2011</vt:lpwstr>
  </property>
  <property fmtid="{D5CDD505-2E9C-101B-9397-08002B2CF9AE}" pid="5" name="UserComments">
    <vt:lpwstr/>
  </property>
  <property fmtid="{D5CDD505-2E9C-101B-9397-08002B2CF9AE}" pid="6" name="PeriodLength">
    <vt:lpwstr/>
  </property>
  <property fmtid="{D5CDD505-2E9C-101B-9397-08002B2CF9AE}" pid="7" name="XsltDocFilePath">
    <vt:lpwstr/>
  </property>
  <property fmtid="{D5CDD505-2E9C-101B-9397-08002B2CF9AE}" pid="8" name="XslViewFilePath">
    <vt:lpwstr/>
  </property>
  <property fmtid="{D5CDD505-2E9C-101B-9397-08002B2CF9AE}" pid="9" name="RootDocFilePath">
    <vt:lpwstr/>
  </property>
  <property fmtid="{D5CDD505-2E9C-101B-9397-08002B2CF9AE}" pid="10" name="HtmlTempFilePath">
    <vt:lpwstr/>
  </property>
  <property fmtid="{D5CDD505-2E9C-101B-9397-08002B2CF9AE}" pid="11" name="Validate">
    <vt:lpwstr>#REFERENCEDDATA#\GRESv.xsl</vt:lpwstr>
  </property>
  <property fmtid="{D5CDD505-2E9C-101B-9397-08002B2CF9AE}" pid="12" name="entityid">
    <vt:lpwstr/>
  </property>
  <property fmtid="{D5CDD505-2E9C-101B-9397-08002B2CF9AE}" pid="13" name="keywords">
    <vt:lpwstr/>
  </property>
  <property fmtid="{D5CDD505-2E9C-101B-9397-08002B2CF9AE}" pid="14" name="Status">
    <vt:lpwstr>2</vt:lpwstr>
  </property>
  <property fmtid="{D5CDD505-2E9C-101B-9397-08002B2CF9AE}" pid="15" name="Period">
    <vt:lpwstr>2007</vt:lpwstr>
  </property>
  <property fmtid="{D5CDD505-2E9C-101B-9397-08002B2CF9AE}" pid="16" name="PROP1">
    <vt:lpwstr>1</vt:lpwstr>
  </property>
  <property fmtid="{D5CDD505-2E9C-101B-9397-08002B2CF9AE}" pid="17" name="PROP2">
    <vt:lpwstr>5</vt:lpwstr>
  </property>
  <property fmtid="{D5CDD505-2E9C-101B-9397-08002B2CF9AE}" pid="18" name="CurrentVersion">
    <vt:lpwstr>2.2</vt:lpwstr>
  </property>
  <property fmtid="{D5CDD505-2E9C-101B-9397-08002B2CF9AE}" pid="19" name="XMLTempFilePath">
    <vt:lpwstr/>
  </property>
  <property fmtid="{D5CDD505-2E9C-101B-9397-08002B2CF9AE}" pid="20" name="TemplateOperationMode">
    <vt:i4>3</vt:i4>
  </property>
  <property fmtid="{D5CDD505-2E9C-101B-9397-08002B2CF9AE}" pid="21" name="Periodicity">
    <vt:lpwstr>QUAR</vt:lpwstr>
  </property>
  <property fmtid="{D5CDD505-2E9C-101B-9397-08002B2CF9AE}" pid="22" name="TypePlanning">
    <vt:lpwstr>FACT</vt:lpwstr>
  </property>
  <property fmtid="{D5CDD505-2E9C-101B-9397-08002B2CF9AE}" pid="23" name="ProtectBook">
    <vt:i4>0</vt:i4>
  </property>
</Properties>
</file>